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4下水（公共）\"/>
    </mc:Choice>
  </mc:AlternateContent>
  <workbookProtection workbookAlgorithmName="SHA-512" workbookHashValue="EBOOdv2l5nwFIRdsVEGqPg2xiXEfQmjfaD21/dZPmIh4gFj5EhzKIyzhFlQWQ6kcAOijMkxlwMHWZtdfShHrww==" workbookSaltValue="gpHfaonlYUzz/q+aUrA2u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<sst xmlns="http://schemas.openxmlformats.org/spreadsheetml/2006/main" count="228" uniqueCount="111">
  <si>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</si>
  <si>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</si>
  <si>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</si>
  <si>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</si>
  <si>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</si>
  <si>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</si>
  <si>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</si>
  <si>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</si>
  <si>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</si>
  <si>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</si>
  <si>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</si>
  <si>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</si>
  <si>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</si>
  <si>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</si>
  <si>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</si>
  <si>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</si>
  <si>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</si>
  <si>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</si>
  <si>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</si>
  <si>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</si>
  <si>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</si>
  <si>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</si>
  <si>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</si>
  <si>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</si>
  <si>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</si>
  <si>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</si>
  <si>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</si>
  <si>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</si>
  <si>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</si>
  <si>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</si>
  <si>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</si>
  <si>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</si>
  <si>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</si>
  <si>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</si>
  <si>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</si>
  <si>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</si>
  <si>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</si>
  <si>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</si>
  <si>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</si>
  <si>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</si>
  <si>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</si>
  <si>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</si>
  <si>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</si>
  <si>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</si>
  <si>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</si>
  <si>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</si>
  <si>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</si>
  <si>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</si>
  <si>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</si>
  <si>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</si>
  <si>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</si>
  <si>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</si>
  <si>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</si>
  <si>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</si>
  <si>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</si>
  <si>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</si>
  <si>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</si>
  <si>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</si>
  <si>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</si>
  <si>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</si>
  <si>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</si>
  <si>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</si>
  <si>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</si>
  <si>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r>
      <t>　当該年度は、地方公営企業法の全部適用</t>
    </r>
    <r>
      <rPr>
        <sz val="11"/>
        <rFont val="ＭＳ ゴシック"/>
        <family val="3"/>
        <charset val="128"/>
      </rPr>
      <t>へ</t>
    </r>
    <r>
      <rPr>
        <sz val="11"/>
        <rFont val="ＭＳ ゴシック"/>
        <family val="3"/>
        <charset val="128"/>
      </rPr>
      <t>の移行に伴う打ち切り決算により、実質的な歳入期間が短縮している。そのため、①収益的収支比率・⑤経費回収率については、前年度以前との比較が困難な状況である。
　①収益的収支比率は、100％を下回る数値が継続しており、使用料で経費全額を回収できていないため、使用料以外の収入（主に一般会計からの繰入金など）で補填している状況である。これは、現在も供用開始区域を拡大しており、建設投資が多く行われていることが一因と考えられる。今後、使用料の見直し等を見据えて、一定の財源を確保し、経営の健全化を図る必要がある。
　⑥汚水処理原価は、経済的・効率的に汚水処理施設の運転ができているため、類似団体平均値を下回る状況が続いている。
　⑦施設利用率は、当該年度に若干の落ち込みがある。氏家地区は、処理区域の拡大と新規接続件数の増加により、流入水量とともに増加傾向にある。しかし、喜連川地区の処理場単体で考えた場合利用率が大きく下がるため、今後も水洗化の促進が求められる。
　⑧水洗化率は、処理区域内における分譲等が促進されたことにより、接続件数が大幅に増加したため、類似団体平均値を超えた高い数値となっている。</t>
    </r>
    <rPh sb="0" eb="2">
      <t>トウガイ</t>
    </rPh>
    <rPh sb="2" eb="4">
      <t>ネンド</t>
    </rPh>
    <rPh sb="6" eb="8">
      <t>チホウ</t>
    </rPh>
    <rPh sb="8" eb="10">
      <t>コウエイ</t>
    </rPh>
    <rPh sb="10" eb="12">
      <t>キギョウ</t>
    </rPh>
    <rPh sb="12" eb="13">
      <t>ホウ</t>
    </rPh>
    <rPh sb="14" eb="16">
      <t>ゼンブ</t>
    </rPh>
    <rPh sb="16" eb="18">
      <t>テキヨウ</t>
    </rPh>
    <rPh sb="20" eb="22">
      <t>イコウ</t>
    </rPh>
    <rPh sb="23" eb="24">
      <t>トモナ</t>
    </rPh>
    <rPh sb="25" eb="26">
      <t>ウ</t>
    </rPh>
    <rPh sb="27" eb="28">
      <t>キ</t>
    </rPh>
    <rPh sb="29" eb="31">
      <t>ケッサン</t>
    </rPh>
    <rPh sb="35" eb="38">
      <t>ジッシツテキ</t>
    </rPh>
    <rPh sb="39" eb="41">
      <t>サイニュウ</t>
    </rPh>
    <rPh sb="41" eb="43">
      <t>キカン</t>
    </rPh>
    <rPh sb="44" eb="46">
      <t>タンシュク</t>
    </rPh>
    <rPh sb="57" eb="60">
      <t>シュウエキテキ</t>
    </rPh>
    <rPh sb="60" eb="62">
      <t>シュウシ</t>
    </rPh>
    <rPh sb="62" eb="64">
      <t>ヒリツ</t>
    </rPh>
    <rPh sb="66" eb="68">
      <t>ケイヒ</t>
    </rPh>
    <rPh sb="68" eb="70">
      <t>カイシュウ</t>
    </rPh>
    <rPh sb="70" eb="71">
      <t>リツ</t>
    </rPh>
    <rPh sb="77" eb="80">
      <t>ゼンネンド</t>
    </rPh>
    <rPh sb="80" eb="82">
      <t>イゼン</t>
    </rPh>
    <rPh sb="84" eb="86">
      <t>ヒカク</t>
    </rPh>
    <rPh sb="87" eb="89">
      <t>コンナン</t>
    </rPh>
    <rPh sb="90" eb="92">
      <t>ジョウキョウ</t>
    </rPh>
    <rPh sb="99" eb="102">
      <t>シュウエキテキ</t>
    </rPh>
    <rPh sb="102" eb="104">
      <t>シュウシ</t>
    </rPh>
    <rPh sb="104" eb="106">
      <t>ヒリツ</t>
    </rPh>
    <rPh sb="130" eb="132">
      <t>ケイヒ</t>
    </rPh>
    <rPh sb="132" eb="134">
      <t>ゼンガク</t>
    </rPh>
    <rPh sb="135" eb="137">
      <t>カイシュウ</t>
    </rPh>
    <rPh sb="148" eb="149">
      <t>リョウ</t>
    </rPh>
    <rPh sb="149" eb="151">
      <t>イガイ</t>
    </rPh>
    <rPh sb="152" eb="154">
      <t>シュウニュウ</t>
    </rPh>
    <rPh sb="155" eb="156">
      <t>オモ</t>
    </rPh>
    <rPh sb="157" eb="159">
      <t>イッパン</t>
    </rPh>
    <rPh sb="159" eb="161">
      <t>カイケイ</t>
    </rPh>
    <rPh sb="164" eb="166">
      <t>クリイレ</t>
    </rPh>
    <rPh sb="166" eb="167">
      <t>キン</t>
    </rPh>
    <rPh sb="171" eb="173">
      <t>ホテン</t>
    </rPh>
    <rPh sb="178" eb="180">
      <t>ジョウキョウ</t>
    </rPh>
    <rPh sb="188" eb="190">
      <t>ゲンザイ</t>
    </rPh>
    <rPh sb="191" eb="193">
      <t>キョウヨウ</t>
    </rPh>
    <rPh sb="193" eb="195">
      <t>カイシ</t>
    </rPh>
    <rPh sb="195" eb="197">
      <t>クイキ</t>
    </rPh>
    <rPh sb="198" eb="200">
      <t>カクダイ</t>
    </rPh>
    <rPh sb="205" eb="207">
      <t>ケンセツ</t>
    </rPh>
    <rPh sb="207" eb="209">
      <t>トウシ</t>
    </rPh>
    <rPh sb="210" eb="211">
      <t>オオ</t>
    </rPh>
    <rPh sb="212" eb="213">
      <t>オコナ</t>
    </rPh>
    <rPh sb="221" eb="223">
      <t>イチイン</t>
    </rPh>
    <rPh sb="224" eb="225">
      <t>カンガ</t>
    </rPh>
    <rPh sb="230" eb="232">
      <t>コンゴ</t>
    </rPh>
    <rPh sb="233" eb="236">
      <t>シヨウリョウ</t>
    </rPh>
    <rPh sb="237" eb="239">
      <t>ミナオ</t>
    </rPh>
    <rPh sb="240" eb="241">
      <t>トウ</t>
    </rPh>
    <rPh sb="242" eb="244">
      <t>ミス</t>
    </rPh>
    <rPh sb="247" eb="249">
      <t>イッテイ</t>
    </rPh>
    <rPh sb="250" eb="252">
      <t>ザイゲン</t>
    </rPh>
    <rPh sb="253" eb="255">
      <t>カクホ</t>
    </rPh>
    <rPh sb="257" eb="259">
      <t>ケイエイ</t>
    </rPh>
    <rPh sb="260" eb="263">
      <t>ケンゼンカ</t>
    </rPh>
    <rPh sb="264" eb="265">
      <t>ハカ</t>
    </rPh>
    <rPh sb="266" eb="268">
      <t>ヒツヨウ</t>
    </rPh>
    <rPh sb="274" eb="276">
      <t>オスイ</t>
    </rPh>
    <rPh sb="276" eb="278">
      <t>ショリ</t>
    </rPh>
    <rPh sb="278" eb="280">
      <t>ゲンカ</t>
    </rPh>
    <rPh sb="308" eb="310">
      <t>ルイジ</t>
    </rPh>
    <rPh sb="310" eb="312">
      <t>ダンタイ</t>
    </rPh>
    <rPh sb="312" eb="315">
      <t>ヘイキンチ</t>
    </rPh>
    <rPh sb="316" eb="318">
      <t>シタマワ</t>
    </rPh>
    <rPh sb="319" eb="321">
      <t>ジョウキョウ</t>
    </rPh>
    <rPh sb="322" eb="323">
      <t>ツヅ</t>
    </rPh>
    <rPh sb="331" eb="333">
      <t>シセツ</t>
    </rPh>
    <rPh sb="333" eb="336">
      <t>リヨウリツ</t>
    </rPh>
    <rPh sb="338" eb="340">
      <t>トウガイ</t>
    </rPh>
    <rPh sb="340" eb="342">
      <t>ネンド</t>
    </rPh>
    <rPh sb="343" eb="345">
      <t>ジャッカン</t>
    </rPh>
    <rPh sb="346" eb="347">
      <t>オ</t>
    </rPh>
    <rPh sb="348" eb="349">
      <t>コ</t>
    </rPh>
    <rPh sb="355" eb="357">
      <t>ウジイエ</t>
    </rPh>
    <rPh sb="357" eb="359">
      <t>チク</t>
    </rPh>
    <rPh sb="362" eb="364">
      <t>クイキ</t>
    </rPh>
    <rPh sb="365" eb="367">
      <t>カクダイ</t>
    </rPh>
    <rPh sb="368" eb="370">
      <t>シンキ</t>
    </rPh>
    <rPh sb="370" eb="372">
      <t>セツゾク</t>
    </rPh>
    <rPh sb="372" eb="374">
      <t>ケンスウ</t>
    </rPh>
    <rPh sb="375" eb="377">
      <t>ゾウカ</t>
    </rPh>
    <rPh sb="381" eb="383">
      <t>リュウニュウ</t>
    </rPh>
    <rPh sb="383" eb="385">
      <t>スイリョウ</t>
    </rPh>
    <rPh sb="389" eb="391">
      <t>ゾウカ</t>
    </rPh>
    <rPh sb="391" eb="393">
      <t>ケイコウ</t>
    </rPh>
    <rPh sb="402" eb="405">
      <t>キツレガワ</t>
    </rPh>
    <rPh sb="405" eb="407">
      <t>チク</t>
    </rPh>
    <rPh sb="408" eb="411">
      <t>ショリジョウ</t>
    </rPh>
    <rPh sb="411" eb="413">
      <t>タンタイ</t>
    </rPh>
    <rPh sb="414" eb="415">
      <t>カンガ</t>
    </rPh>
    <rPh sb="417" eb="419">
      <t>バアイ</t>
    </rPh>
    <rPh sb="419" eb="422">
      <t>リヨウリツ</t>
    </rPh>
    <rPh sb="423" eb="424">
      <t>オオ</t>
    </rPh>
    <rPh sb="426" eb="427">
      <t>サ</t>
    </rPh>
    <rPh sb="432" eb="434">
      <t>コンゴ</t>
    </rPh>
    <rPh sb="435" eb="438">
      <t>スイセンカ</t>
    </rPh>
    <rPh sb="439" eb="441">
      <t>ソクシン</t>
    </rPh>
    <rPh sb="442" eb="443">
      <t>モト</t>
    </rPh>
    <rPh sb="450" eb="453">
      <t>スイセンカ</t>
    </rPh>
    <rPh sb="453" eb="454">
      <t>リツ</t>
    </rPh>
    <rPh sb="456" eb="458">
      <t>ショリ</t>
    </rPh>
    <rPh sb="458" eb="460">
      <t>クイキ</t>
    </rPh>
    <rPh sb="460" eb="461">
      <t>ナイ</t>
    </rPh>
    <rPh sb="465" eb="467">
      <t>ブンジョウ</t>
    </rPh>
    <rPh sb="467" eb="468">
      <t>トウ</t>
    </rPh>
    <rPh sb="469" eb="471">
      <t>ソクシン</t>
    </rPh>
    <rPh sb="480" eb="482">
      <t>セツゾク</t>
    </rPh>
    <rPh sb="482" eb="484">
      <t>ケンスウ</t>
    </rPh>
    <rPh sb="485" eb="487">
      <t>オオハバ</t>
    </rPh>
    <rPh sb="488" eb="490">
      <t>ゾウカ</t>
    </rPh>
    <rPh sb="495" eb="497">
      <t>ルイジ</t>
    </rPh>
    <rPh sb="497" eb="499">
      <t>ダンタイ</t>
    </rPh>
    <rPh sb="499" eb="502">
      <t>ヘイキンチ</t>
    </rPh>
    <rPh sb="503" eb="504">
      <t>コ</t>
    </rPh>
    <rPh sb="506" eb="507">
      <t>タカ</t>
    </rPh>
    <rPh sb="508" eb="510">
      <t>スウチ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</si>
  <si>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</si>
  <si>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</si>
  <si>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</si>
  <si>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</si>
  <si>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</si>
  <si>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r>
  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</t>
    </r>
    <r>
      <rPr>
        <sz val="11"/>
        <rFont val="ＭＳ ゴシック"/>
        <family val="3"/>
        <charset val="128"/>
      </rPr>
      <t>及</t>
    </r>
    <r>
      <rPr>
        <sz val="11"/>
        <rFont val="ＭＳ ゴシック"/>
        <family val="3"/>
        <charset val="128"/>
      </rPr>
      <t>び長寿命化計画を策定し、施設の改築・更新の優先順位を決定するなど、年度間の建設改良費の平準化を図る。
　平成31年4月より公営企業会計への移行に伴い、経営状況の把握が的確に行うことができる。今後、経営や資産等の状況を的確に把握し、経営基盤の計画的な強化と財政マネジメントの向上を図ると共に、適正な使用料金への見直しを進める。</t>
    </r>
    <rPh sb="0" eb="2">
      <t>コンゴ</t>
    </rPh>
    <rPh sb="4" eb="6">
      <t>キョウヨウ</t>
    </rPh>
    <rPh sb="6" eb="8">
      <t>カイシ</t>
    </rPh>
    <rPh sb="8" eb="10">
      <t>クイキ</t>
    </rPh>
    <rPh sb="11" eb="13">
      <t>カクダイ</t>
    </rPh>
    <rPh sb="14" eb="16">
      <t>フキュウ</t>
    </rPh>
    <rPh sb="16" eb="18">
      <t>ソクシン</t>
    </rPh>
    <rPh sb="21" eb="24">
      <t>スイセンカ</t>
    </rPh>
    <rPh sb="24" eb="25">
      <t>リツ</t>
    </rPh>
    <rPh sb="26" eb="28">
      <t>コウジョウ</t>
    </rPh>
    <rPh sb="32" eb="35">
      <t>シヨウリョウ</t>
    </rPh>
    <rPh sb="36" eb="38">
      <t>ゾウシュウ</t>
    </rPh>
    <rPh sb="39" eb="40">
      <t>ハカ</t>
    </rPh>
    <rPh sb="42" eb="44">
      <t>イッパン</t>
    </rPh>
    <rPh sb="44" eb="46">
      <t>カイケイ</t>
    </rPh>
    <rPh sb="49" eb="51">
      <t>クリイレ</t>
    </rPh>
    <rPh sb="51" eb="52">
      <t>キン</t>
    </rPh>
    <rPh sb="53" eb="55">
      <t>ヨクセイ</t>
    </rPh>
    <rPh sb="56" eb="57">
      <t>ツト</t>
    </rPh>
    <rPh sb="63" eb="65">
      <t>コンゴ</t>
    </rPh>
    <rPh sb="66" eb="68">
      <t>オスイ</t>
    </rPh>
    <rPh sb="68" eb="70">
      <t>ショリ</t>
    </rPh>
    <rPh sb="70" eb="71">
      <t>リョウ</t>
    </rPh>
    <rPh sb="72" eb="74">
      <t>ゾウカ</t>
    </rPh>
    <rPh sb="74" eb="76">
      <t>ミコミ</t>
    </rPh>
    <rPh sb="78" eb="80">
      <t>シセツ</t>
    </rPh>
    <rPh sb="81" eb="83">
      <t>ショリ</t>
    </rPh>
    <rPh sb="83" eb="85">
      <t>ノウリョク</t>
    </rPh>
    <rPh sb="86" eb="88">
      <t>ザンゾン</t>
    </rPh>
    <rPh sb="88" eb="90">
      <t>タイヨウ</t>
    </rPh>
    <rPh sb="90" eb="92">
      <t>ネンスウ</t>
    </rPh>
    <rPh sb="93" eb="94">
      <t>フ</t>
    </rPh>
    <rPh sb="97" eb="100">
      <t>コウリツテキ</t>
    </rPh>
    <rPh sb="101" eb="103">
      <t>イジ</t>
    </rPh>
    <rPh sb="103" eb="105">
      <t>カンリ</t>
    </rPh>
    <rPh sb="105" eb="107">
      <t>ケイカク</t>
    </rPh>
    <rPh sb="107" eb="108">
      <t>オヨ</t>
    </rPh>
    <rPh sb="110" eb="114">
      <t>チョウジュミョウカ</t>
    </rPh>
    <rPh sb="114" eb="116">
      <t>ケイカク</t>
    </rPh>
    <rPh sb="117" eb="119">
      <t>サクテイ</t>
    </rPh>
    <rPh sb="123" eb="125">
      <t>カイチク</t>
    </rPh>
    <rPh sb="126" eb="128">
      <t>コウシン</t>
    </rPh>
    <rPh sb="129" eb="131">
      <t>ユウセン</t>
    </rPh>
    <rPh sb="131" eb="133">
      <t>ジュンイ</t>
    </rPh>
    <rPh sb="134" eb="136">
      <t>ケッテイ</t>
    </rPh>
    <rPh sb="141" eb="143">
      <t>ネンド</t>
    </rPh>
    <rPh sb="143" eb="144">
      <t>カン</t>
    </rPh>
    <rPh sb="145" eb="147">
      <t>ケンセツ</t>
    </rPh>
    <rPh sb="147" eb="149">
      <t>カイリョウ</t>
    </rPh>
    <rPh sb="149" eb="150">
      <t>ヒ</t>
    </rPh>
    <rPh sb="151" eb="154">
      <t>ヘイジュンカ</t>
    </rPh>
    <rPh sb="155" eb="156">
      <t>ハカ</t>
    </rPh>
    <rPh sb="161" eb="163">
      <t>ヘイセイ</t>
    </rPh>
    <rPh sb="170" eb="172">
      <t>コウエイ</t>
    </rPh>
    <rPh sb="172" eb="174">
      <t>キギョウ</t>
    </rPh>
    <rPh sb="174" eb="176">
      <t>カイケイ</t>
    </rPh>
    <rPh sb="179" eb="180">
      <t>ウツリ</t>
    </rPh>
    <rPh sb="185" eb="186">
      <t>キョウ</t>
    </rPh>
    <rPh sb="186" eb="188">
      <t>ジョウキョウ</t>
    </rPh>
    <rPh sb="189" eb="191">
      <t>ハアク</t>
    </rPh>
    <rPh sb="192" eb="194">
      <t>テキカク</t>
    </rPh>
    <rPh sb="195" eb="196">
      <t>オコナ</t>
    </rPh>
    <rPh sb="205" eb="207">
      <t>コンゴ</t>
    </rPh>
    <rPh sb="208" eb="210">
      <t>ケイエイ</t>
    </rPh>
    <rPh sb="211" eb="213">
      <t>シサン</t>
    </rPh>
    <rPh sb="213" eb="214">
      <t>トウ</t>
    </rPh>
    <rPh sb="215" eb="217">
      <t>ジョウキョウ</t>
    </rPh>
    <rPh sb="218" eb="220">
      <t>テキカク</t>
    </rPh>
    <rPh sb="221" eb="223">
      <t>ハアク</t>
    </rPh>
    <rPh sb="226" eb="228">
      <t>キバン</t>
    </rPh>
    <rPh sb="229" eb="232">
      <t>ケイカクテキ</t>
    </rPh>
    <rPh sb="233" eb="235">
      <t>キョウカ</t>
    </rPh>
    <rPh sb="237" eb="239">
      <t>ザイセイ</t>
    </rPh>
    <rPh sb="246" eb="248">
      <t>コウジョウ</t>
    </rPh>
    <rPh sb="248" eb="249">
      <t>ハカ</t>
    </rPh>
    <rPh sb="252" eb="253">
      <t>トモ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</si>
  <si>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</si>
  <si>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</si>
  <si>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</si>
  <si>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</si>
  <si>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</si>
  <si>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</si>
  <si>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</si>
  <si>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</si>
  <si>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</si>
  <si>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</si>
  <si>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</si>
  <si>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</si>
  <si>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</si>
  <si>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</si>
  <si>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</si>
  <si>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</si>
  <si>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</si>
  <si>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</si>
  <si>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</si>
  <si>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</si>
  <si>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</si>
  <si>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</si>
  <si>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</si>
  <si>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</si>
  <si>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</si>
  <si>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</si>
  <si>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</si>
  <si>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</si>
  <si>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</si>
  <si>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法非適用</t>
  </si>
  <si>
    <t>下水道事業</t>
  </si>
  <si>
    <t>公共下水道</t>
  </si>
  <si>
    <t>Cc2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</si>
  <si>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</si>
  <si>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</si>
  <si>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</si>
  <si>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</si>
  <si>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</si>
  <si>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</si>
  <si>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</si>
  <si>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現在、法定耐用年数（５０年）を超えた管渠はないが、施設点検や管渠カメラ調査等を実施し、適宜、修繕や清掃を進めている。
　処理場の機械・電気設備等については、長寿命化計画を策定し、計画的に改築・更新を行っている。また、ストックマネジメント計画を策定することにより、施設の維持管理・改築修繕・新規整備を一体的に進めていく予定である。</t>
    <rPh sb="1" eb="3">
      <t>ゲンザイ</t>
    </rPh>
    <rPh sb="4" eb="6">
      <t>ホウテイ</t>
    </rPh>
    <rPh sb="6" eb="8">
      <t>タイヨウ</t>
    </rPh>
    <rPh sb="8" eb="10">
      <t>ネンスウ</t>
    </rPh>
    <rPh sb="13" eb="14">
      <t>ネン</t>
    </rPh>
    <rPh sb="16" eb="17">
      <t>コ</t>
    </rPh>
    <rPh sb="19" eb="21">
      <t>カンキョ</t>
    </rPh>
    <rPh sb="26" eb="28">
      <t>シセツ</t>
    </rPh>
    <rPh sb="28" eb="30">
      <t>テンケン</t>
    </rPh>
    <rPh sb="31" eb="33">
      <t>カンキョ</t>
    </rPh>
    <rPh sb="36" eb="38">
      <t>チョウサ</t>
    </rPh>
    <rPh sb="38" eb="39">
      <t>トウ</t>
    </rPh>
    <rPh sb="40" eb="42">
      <t>ジッシ</t>
    </rPh>
    <rPh sb="44" eb="46">
      <t>テキギ</t>
    </rPh>
    <rPh sb="47" eb="49">
      <t>シュウゼン</t>
    </rPh>
    <rPh sb="50" eb="52">
      <t>セイソウ</t>
    </rPh>
    <rPh sb="53" eb="54">
      <t>スス</t>
    </rPh>
    <rPh sb="62" eb="65">
      <t>ショリジョウ</t>
    </rPh>
    <rPh sb="66" eb="68">
      <t>キカイ</t>
    </rPh>
    <rPh sb="69" eb="71">
      <t>デンキ</t>
    </rPh>
    <rPh sb="71" eb="73">
      <t>セツビ</t>
    </rPh>
    <rPh sb="73" eb="74">
      <t>トウ</t>
    </rPh>
    <rPh sb="80" eb="84">
      <t>チョウジュミョウカ</t>
    </rPh>
    <rPh sb="84" eb="86">
      <t>ケイカク</t>
    </rPh>
    <rPh sb="87" eb="89">
      <t>サクテイ</t>
    </rPh>
    <rPh sb="91" eb="93">
      <t>ケイカク</t>
    </rPh>
    <rPh sb="93" eb="94">
      <t>テキ</t>
    </rPh>
    <rPh sb="95" eb="97">
      <t>カイチク</t>
    </rPh>
    <rPh sb="98" eb="100">
      <t>コウシン</t>
    </rPh>
    <rPh sb="101" eb="102">
      <t>オコナ</t>
    </rPh>
    <rPh sb="120" eb="122">
      <t>ケイカク</t>
    </rPh>
    <rPh sb="123" eb="125">
      <t>サクテイ</t>
    </rPh>
    <rPh sb="133" eb="135">
      <t>シセツ</t>
    </rPh>
    <rPh sb="136" eb="138">
      <t>イジ</t>
    </rPh>
    <rPh sb="138" eb="140">
      <t>カンリ</t>
    </rPh>
    <rPh sb="141" eb="143">
      <t>カイチク</t>
    </rPh>
    <rPh sb="143" eb="145">
      <t>シュウゼン</t>
    </rPh>
    <rPh sb="146" eb="148">
      <t>シンキ</t>
    </rPh>
    <rPh sb="148" eb="150">
      <t>セイビ</t>
    </rPh>
    <rPh sb="151" eb="154">
      <t>イッタイテキ</t>
    </rPh>
    <rPh sb="155" eb="156">
      <t>スス</t>
    </rPh>
    <rPh sb="160" eb="16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</si>
</sst>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1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9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10" xfId="0" quotePrefix="1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3" fillId="0" borderId="4" xfId="0" quotePrefix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9-4BD5-BCA5-C9EF9E703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9-4BD5-BCA5-C9EF9E703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51.04</c:v>
                </c:pt>
                <c:pt idx="1">
                  <c:v>52.56</c:v>
                </c:pt>
                <c:pt idx="2">
                  <c:v>52.78</c:v>
                </c:pt>
                <c:pt idx="3">
                  <c:v>53.26</c:v>
                </c:pt>
                <c:pt idx="4">
                  <c:v>52.75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F1B-9DE4-A41D12061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5-4F1B-9DE4-A41D12061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81.13</c:v>
                </c:pt>
                <c:pt idx="1">
                  <c:v>84.8</c:v>
                </c:pt>
                <c:pt idx="2">
                  <c:v>84.62</c:v>
                </c:pt>
                <c:pt idx="3">
                  <c:v>92.27</c:v>
                </c:pt>
                <c:pt idx="4">
                  <c:v>93.32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E-4E02-A7AB-BC2173F32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E-4E02-A7AB-BC2173F32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96.35</c:v>
                </c:pt>
                <c:pt idx="1">
                  <c:v>96.88</c:v>
                </c:pt>
                <c:pt idx="2">
                  <c:v>96.54</c:v>
                </c:pt>
                <c:pt idx="3">
                  <c:v>95.84</c:v>
                </c:pt>
                <c:pt idx="4">
                  <c:v>89.58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2-47AD-81F6-58BDE252B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2-47AD-81F6-58BDE252B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E-4920-A4E4-3A11D94C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E-4920-A4E4-3A11D94C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8-498B-96DC-A5B673F2A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8-498B-96DC-A5B673F2A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6-4815-8EB4-3C7AFC815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6-4815-8EB4-3C7AFC815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B66-A069-0BF945CC4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2-4B66-A069-0BF945CC4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237.22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F-4894-A185-4754F2E35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F-4894-A185-4754F2E35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95.08</c:v>
                </c:pt>
                <c:pt idx="1">
                  <c:v>96.24</c:v>
                </c:pt>
                <c:pt idx="2">
                  <c:v>95.59</c:v>
                </c:pt>
                <c:pt idx="3">
                  <c:v>94.61</c:v>
                </c:pt>
                <c:pt idx="4">
                  <c:v>79.66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F-4B84-87C5-AA1689FAE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F-4B84-87C5-AA1689FAE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F07-B731-74154B50C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6-4F07-B731-74154B50C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【682.78】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【58.98】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【136.86】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【100.91】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workbookViewId="0">
      <selection activeCell="BZ1" sqref="BZ1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さくら市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8</v>
      </c>
      <c r="C7" s="44"/>
      <c r="D7" s="44"/>
      <c r="E7" s="44"/>
      <c r="F7" s="44"/>
      <c r="G7" s="44"/>
      <c r="H7" s="44"/>
      <c r="I7" s="44" t="s">
        <v>14</v>
      </c>
      <c r="J7" s="44"/>
      <c r="K7" s="44"/>
      <c r="L7" s="44"/>
      <c r="M7" s="44"/>
      <c r="N7" s="44"/>
      <c r="O7" s="44"/>
      <c r="P7" s="44" t="s">
        <v>7</v>
      </c>
      <c r="Q7" s="44"/>
      <c r="R7" s="44"/>
      <c r="S7" s="44"/>
      <c r="T7" s="44"/>
      <c r="U7" s="44"/>
      <c r="V7" s="44"/>
      <c r="W7" s="44" t="s">
        <v>16</v>
      </c>
      <c r="X7" s="44"/>
      <c r="Y7" s="44"/>
      <c r="Z7" s="44"/>
      <c r="AA7" s="44"/>
      <c r="AB7" s="44"/>
      <c r="AC7" s="44"/>
      <c r="AD7" s="44" t="s">
        <v>6</v>
      </c>
      <c r="AE7" s="44"/>
      <c r="AF7" s="44"/>
      <c r="AG7" s="44"/>
      <c r="AH7" s="44"/>
      <c r="AI7" s="44"/>
      <c r="AJ7" s="44"/>
      <c r="AK7" s="3"/>
      <c r="AL7" s="44" t="s">
        <v>17</v>
      </c>
      <c r="AM7" s="44"/>
      <c r="AN7" s="44"/>
      <c r="AO7" s="44"/>
      <c r="AP7" s="44"/>
      <c r="AQ7" s="44"/>
      <c r="AR7" s="44"/>
      <c r="AS7" s="44"/>
      <c r="AT7" s="44" t="s">
        <v>12</v>
      </c>
      <c r="AU7" s="44"/>
      <c r="AV7" s="44"/>
      <c r="AW7" s="44"/>
      <c r="AX7" s="44"/>
      <c r="AY7" s="44"/>
      <c r="AZ7" s="44"/>
      <c r="BA7" s="44"/>
      <c r="BB7" s="44" t="s">
        <v>18</v>
      </c>
      <c r="BC7" s="44"/>
      <c r="BD7" s="44"/>
      <c r="BE7" s="44"/>
      <c r="BF7" s="44"/>
      <c r="BG7" s="44"/>
      <c r="BH7" s="44"/>
      <c r="BI7" s="44"/>
      <c r="BJ7" s="3"/>
      <c r="BK7" s="3"/>
      <c r="BL7" s="16" t="s">
        <v>19</v>
      </c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4"/>
    </row>
    <row r="8" spans="1:78" ht="18.75" customHeight="1" x14ac:dyDescent="0.15">
      <c r="A8" s="2"/>
      <c r="B8" s="45" t="str">
        <f>データ!I6</f>
        <v>法非適用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公共下水道</v>
      </c>
      <c r="Q8" s="45"/>
      <c r="R8" s="45"/>
      <c r="S8" s="45"/>
      <c r="T8" s="45"/>
      <c r="U8" s="45"/>
      <c r="V8" s="45"/>
      <c r="W8" s="45" t="str">
        <f>データ!L6</f>
        <v>Cc2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44233</v>
      </c>
      <c r="AM8" s="47"/>
      <c r="AN8" s="47"/>
      <c r="AO8" s="47"/>
      <c r="AP8" s="47"/>
      <c r="AQ8" s="47"/>
      <c r="AR8" s="47"/>
      <c r="AS8" s="47"/>
      <c r="AT8" s="48">
        <f>データ!T6</f>
        <v>125.63</v>
      </c>
      <c r="AU8" s="48"/>
      <c r="AV8" s="48"/>
      <c r="AW8" s="48"/>
      <c r="AX8" s="48"/>
      <c r="AY8" s="48"/>
      <c r="AZ8" s="48"/>
      <c r="BA8" s="48"/>
      <c r="BB8" s="48">
        <f>データ!U6</f>
        <v>352.09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13</v>
      </c>
      <c r="BM8" s="50"/>
      <c r="BN8" s="18" t="s">
        <v>21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5"/>
    </row>
    <row r="9" spans="1:78" ht="18.75" customHeight="1" x14ac:dyDescent="0.15">
      <c r="A9" s="2"/>
      <c r="B9" s="44" t="s">
        <v>23</v>
      </c>
      <c r="C9" s="44"/>
      <c r="D9" s="44"/>
      <c r="E9" s="44"/>
      <c r="F9" s="44"/>
      <c r="G9" s="44"/>
      <c r="H9" s="44"/>
      <c r="I9" s="44" t="s">
        <v>24</v>
      </c>
      <c r="J9" s="44"/>
      <c r="K9" s="44"/>
      <c r="L9" s="44"/>
      <c r="M9" s="44"/>
      <c r="N9" s="44"/>
      <c r="O9" s="44"/>
      <c r="P9" s="44" t="s">
        <v>25</v>
      </c>
      <c r="Q9" s="44"/>
      <c r="R9" s="44"/>
      <c r="S9" s="44"/>
      <c r="T9" s="44"/>
      <c r="U9" s="44"/>
      <c r="V9" s="44"/>
      <c r="W9" s="44" t="s">
        <v>28</v>
      </c>
      <c r="X9" s="44"/>
      <c r="Y9" s="44"/>
      <c r="Z9" s="44"/>
      <c r="AA9" s="44"/>
      <c r="AB9" s="44"/>
      <c r="AC9" s="44"/>
      <c r="AD9" s="44" t="s">
        <v>22</v>
      </c>
      <c r="AE9" s="44"/>
      <c r="AF9" s="44"/>
      <c r="AG9" s="44"/>
      <c r="AH9" s="44"/>
      <c r="AI9" s="44"/>
      <c r="AJ9" s="44"/>
      <c r="AK9" s="3"/>
      <c r="AL9" s="44" t="s">
        <v>32</v>
      </c>
      <c r="AM9" s="44"/>
      <c r="AN9" s="44"/>
      <c r="AO9" s="44"/>
      <c r="AP9" s="44"/>
      <c r="AQ9" s="44"/>
      <c r="AR9" s="44"/>
      <c r="AS9" s="44"/>
      <c r="AT9" s="44" t="s">
        <v>33</v>
      </c>
      <c r="AU9" s="44"/>
      <c r="AV9" s="44"/>
      <c r="AW9" s="44"/>
      <c r="AX9" s="44"/>
      <c r="AY9" s="44"/>
      <c r="AZ9" s="44"/>
      <c r="BA9" s="44"/>
      <c r="BB9" s="44" t="s">
        <v>36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37</v>
      </c>
      <c r="BM9" s="52"/>
      <c r="BN9" s="19" t="s">
        <v>39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 t="str">
        <f>データ!O6</f>
        <v>該当数値なし</v>
      </c>
      <c r="J10" s="48"/>
      <c r="K10" s="48"/>
      <c r="L10" s="48"/>
      <c r="M10" s="48"/>
      <c r="N10" s="48"/>
      <c r="O10" s="48"/>
      <c r="P10" s="48">
        <f>データ!P6</f>
        <v>35.64</v>
      </c>
      <c r="Q10" s="48"/>
      <c r="R10" s="48"/>
      <c r="S10" s="48"/>
      <c r="T10" s="48"/>
      <c r="U10" s="48"/>
      <c r="V10" s="48"/>
      <c r="W10" s="48">
        <f>データ!Q6</f>
        <v>86.28</v>
      </c>
      <c r="X10" s="48"/>
      <c r="Y10" s="48"/>
      <c r="Z10" s="48"/>
      <c r="AA10" s="48"/>
      <c r="AB10" s="48"/>
      <c r="AC10" s="48"/>
      <c r="AD10" s="47">
        <f>データ!R6</f>
        <v>2480</v>
      </c>
      <c r="AE10" s="47"/>
      <c r="AF10" s="47"/>
      <c r="AG10" s="47"/>
      <c r="AH10" s="47"/>
      <c r="AI10" s="47"/>
      <c r="AJ10" s="47"/>
      <c r="AK10" s="2"/>
      <c r="AL10" s="47">
        <f>データ!V6</f>
        <v>15725</v>
      </c>
      <c r="AM10" s="47"/>
      <c r="AN10" s="47"/>
      <c r="AO10" s="47"/>
      <c r="AP10" s="47"/>
      <c r="AQ10" s="47"/>
      <c r="AR10" s="47"/>
      <c r="AS10" s="47"/>
      <c r="AT10" s="48">
        <f>データ!W6</f>
        <v>5.05</v>
      </c>
      <c r="AU10" s="48"/>
      <c r="AV10" s="48"/>
      <c r="AW10" s="48"/>
      <c r="AX10" s="48"/>
      <c r="AY10" s="48"/>
      <c r="AZ10" s="48"/>
      <c r="BA10" s="48"/>
      <c r="BB10" s="48">
        <f>データ!X6</f>
        <v>3113.86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40</v>
      </c>
      <c r="BM10" s="54"/>
      <c r="BN10" s="20" t="s">
        <v>31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42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30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43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63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6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8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7" t="s">
        <v>45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9" t="s">
        <v>110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82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82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82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82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82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82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82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82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82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82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82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82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61" t="s">
        <v>11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82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82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82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10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69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15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" t="s">
        <v>46</v>
      </c>
    </row>
    <row r="84" spans="1:78" x14ac:dyDescent="0.15">
      <c r="C84" s="2"/>
    </row>
    <row r="85" spans="1:78" hidden="1" x14ac:dyDescent="0.15">
      <c r="B85" s="6" t="s">
        <v>47</v>
      </c>
      <c r="C85" s="6"/>
      <c r="D85" s="6"/>
      <c r="E85" s="6" t="s">
        <v>49</v>
      </c>
      <c r="F85" s="6" t="s">
        <v>50</v>
      </c>
      <c r="G85" s="6" t="s">
        <v>51</v>
      </c>
      <c r="H85" s="6" t="s">
        <v>44</v>
      </c>
      <c r="I85" s="6" t="s">
        <v>9</v>
      </c>
      <c r="J85" s="6" t="s">
        <v>52</v>
      </c>
      <c r="K85" s="6" t="s">
        <v>53</v>
      </c>
      <c r="L85" s="6" t="s">
        <v>35</v>
      </c>
      <c r="M85" s="6" t="s">
        <v>38</v>
      </c>
      <c r="N85" s="6" t="s">
        <v>54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41</v>
      </c>
      <c r="G86" s="6" t="s">
        <v>41</v>
      </c>
      <c r="H86" s="6" t="str">
        <f>データ!BP6</f>
        <v>【682.78】</v>
      </c>
      <c r="I86" s="6" t="str">
        <f>データ!CA6</f>
        <v>【100.91】</v>
      </c>
      <c r="J86" s="6" t="str">
        <f>データ!CL6</f>
        <v>【136.86】</v>
      </c>
      <c r="K86" s="6" t="str">
        <f>データ!CW6</f>
        <v>【58.98】</v>
      </c>
      <c r="L86" s="6" t="str">
        <f>データ!DH6</f>
        <v>【95.20】</v>
      </c>
      <c r="M86" s="6" t="s">
        <v>41</v>
      </c>
      <c r="N86" s="6" t="s">
        <v>41</v>
      </c>
      <c r="O86" s="6" t="str">
        <f>データ!EO6</f>
        <v>【0.23】</v>
      </c>
    </row>
  </sheetData>
  <sheetProtection algorithmName="SHA-512" hashValue="6OXge3eOxEFfd00EzAzPmuqWigYtm5B2JkFoqWlw51rsnguOkl0ns5avffJe4tStdXGBiFRgMAMjcr70u/z45A==" saltValue="/5oRN63jAU00W2vLQhKd9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5" x14ac:dyDescent="0.15">
      <c r="A2" s="29" t="s">
        <v>59</v>
      </c>
      <c r="B2" s="29">
        <f t="shared" ref="B2:EO2" si="0">COLUMN()-1</f>
        <v>1</v>
      </c>
      <c r="C2" s="29">
        <f t="shared" si="0"/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si="0"/>
        <v>71</v>
      </c>
      <c r="BU2" s="29">
        <f t="shared" si="0"/>
        <v>72</v>
      </c>
      <c r="BV2" s="29">
        <f t="shared" si="0"/>
        <v>73</v>
      </c>
      <c r="BW2" s="29">
        <f t="shared" si="0"/>
        <v>74</v>
      </c>
      <c r="BX2" s="29">
        <f t="shared" si="0"/>
        <v>75</v>
      </c>
      <c r="BY2" s="29">
        <f t="shared" si="0"/>
        <v>76</v>
      </c>
      <c r="BZ2" s="29">
        <f t="shared" si="0"/>
        <v>77</v>
      </c>
      <c r="CA2" s="29">
        <f t="shared" si="0"/>
        <v>78</v>
      </c>
      <c r="CB2" s="29">
        <f t="shared" si="0"/>
        <v>79</v>
      </c>
      <c r="CC2" s="29">
        <f t="shared" si="0"/>
        <v>80</v>
      </c>
      <c r="CD2" s="29">
        <f t="shared" si="0"/>
        <v>81</v>
      </c>
      <c r="CE2" s="29">
        <f t="shared" si="0"/>
        <v>82</v>
      </c>
      <c r="CF2" s="29">
        <f t="shared" si="0"/>
        <v>83</v>
      </c>
      <c r="CG2" s="29">
        <f t="shared" si="0"/>
        <v>84</v>
      </c>
      <c r="CH2" s="29">
        <f t="shared" si="0"/>
        <v>85</v>
      </c>
      <c r="CI2" s="29">
        <f t="shared" si="0"/>
        <v>86</v>
      </c>
      <c r="CJ2" s="29">
        <f t="shared" si="0"/>
        <v>87</v>
      </c>
      <c r="CK2" s="29">
        <f t="shared" si="0"/>
        <v>88</v>
      </c>
      <c r="CL2" s="29">
        <f t="shared" si="0"/>
        <v>89</v>
      </c>
      <c r="CM2" s="29">
        <f t="shared" si="0"/>
        <v>90</v>
      </c>
      <c r="CN2" s="29">
        <f t="shared" si="0"/>
        <v>91</v>
      </c>
      <c r="CO2" s="29">
        <f t="shared" si="0"/>
        <v>92</v>
      </c>
      <c r="CP2" s="29">
        <f t="shared" si="0"/>
        <v>93</v>
      </c>
      <c r="CQ2" s="29">
        <f t="shared" si="0"/>
        <v>94</v>
      </c>
      <c r="CR2" s="29">
        <f t="shared" si="0"/>
        <v>95</v>
      </c>
      <c r="CS2" s="29">
        <f t="shared" si="0"/>
        <v>96</v>
      </c>
      <c r="CT2" s="29">
        <f t="shared" si="0"/>
        <v>97</v>
      </c>
      <c r="CU2" s="29">
        <f t="shared" si="0"/>
        <v>98</v>
      </c>
      <c r="CV2" s="29">
        <f t="shared" si="0"/>
        <v>99</v>
      </c>
      <c r="CW2" s="29">
        <f t="shared" si="0"/>
        <v>100</v>
      </c>
      <c r="CX2" s="29">
        <f t="shared" si="0"/>
        <v>101</v>
      </c>
      <c r="CY2" s="29">
        <f t="shared" si="0"/>
        <v>102</v>
      </c>
      <c r="CZ2" s="29">
        <f t="shared" si="0"/>
        <v>103</v>
      </c>
      <c r="DA2" s="29">
        <f t="shared" si="0"/>
        <v>104</v>
      </c>
      <c r="DB2" s="29">
        <f t="shared" si="0"/>
        <v>105</v>
      </c>
      <c r="DC2" s="29">
        <f t="shared" si="0"/>
        <v>106</v>
      </c>
      <c r="DD2" s="29">
        <f t="shared" si="0"/>
        <v>107</v>
      </c>
      <c r="DE2" s="29">
        <f t="shared" si="0"/>
        <v>108</v>
      </c>
      <c r="DF2" s="29">
        <f t="shared" si="0"/>
        <v>109</v>
      </c>
      <c r="DG2" s="29">
        <f t="shared" si="0"/>
        <v>110</v>
      </c>
      <c r="DH2" s="29">
        <f t="shared" si="0"/>
        <v>111</v>
      </c>
      <c r="DI2" s="29">
        <f t="shared" si="0"/>
        <v>112</v>
      </c>
      <c r="DJ2" s="29">
        <f t="shared" si="0"/>
        <v>113</v>
      </c>
      <c r="DK2" s="29">
        <f t="shared" si="0"/>
        <v>114</v>
      </c>
      <c r="DL2" s="29">
        <f t="shared" si="0"/>
        <v>115</v>
      </c>
      <c r="DM2" s="29">
        <f t="shared" si="0"/>
        <v>116</v>
      </c>
      <c r="DN2" s="29">
        <f t="shared" si="0"/>
        <v>117</v>
      </c>
      <c r="DO2" s="29">
        <f t="shared" si="0"/>
        <v>118</v>
      </c>
      <c r="DP2" s="29">
        <f t="shared" si="0"/>
        <v>119</v>
      </c>
      <c r="DQ2" s="29">
        <f t="shared" si="0"/>
        <v>120</v>
      </c>
      <c r="DR2" s="29">
        <f t="shared" si="0"/>
        <v>121</v>
      </c>
      <c r="DS2" s="29">
        <f t="shared" si="0"/>
        <v>122</v>
      </c>
      <c r="DT2" s="29">
        <f t="shared" si="0"/>
        <v>123</v>
      </c>
      <c r="DU2" s="29">
        <f t="shared" si="0"/>
        <v>124</v>
      </c>
      <c r="DV2" s="29">
        <f t="shared" si="0"/>
        <v>125</v>
      </c>
      <c r="DW2" s="29">
        <f t="shared" si="0"/>
        <v>126</v>
      </c>
      <c r="DX2" s="29">
        <f t="shared" si="0"/>
        <v>127</v>
      </c>
      <c r="DY2" s="29">
        <f t="shared" si="0"/>
        <v>128</v>
      </c>
      <c r="DZ2" s="29">
        <f t="shared" si="0"/>
        <v>129</v>
      </c>
      <c r="EA2" s="29">
        <f t="shared" si="0"/>
        <v>130</v>
      </c>
      <c r="EB2" s="29">
        <f t="shared" si="0"/>
        <v>131</v>
      </c>
      <c r="EC2" s="29">
        <f t="shared" si="0"/>
        <v>132</v>
      </c>
      <c r="ED2" s="29">
        <f t="shared" si="0"/>
        <v>133</v>
      </c>
      <c r="EE2" s="29">
        <f t="shared" si="0"/>
        <v>134</v>
      </c>
      <c r="EF2" s="29">
        <f t="shared" si="0"/>
        <v>135</v>
      </c>
      <c r="EG2" s="29">
        <f t="shared" si="0"/>
        <v>136</v>
      </c>
      <c r="EH2" s="29">
        <f t="shared" si="0"/>
        <v>137</v>
      </c>
      <c r="EI2" s="29">
        <f t="shared" si="0"/>
        <v>138</v>
      </c>
      <c r="EJ2" s="29">
        <f t="shared" si="0"/>
        <v>139</v>
      </c>
      <c r="EK2" s="29">
        <f t="shared" si="0"/>
        <v>140</v>
      </c>
      <c r="EL2" s="29">
        <f t="shared" si="0"/>
        <v>141</v>
      </c>
      <c r="EM2" s="29">
        <f t="shared" si="0"/>
        <v>142</v>
      </c>
      <c r="EN2" s="29">
        <f t="shared" si="0"/>
        <v>143</v>
      </c>
      <c r="EO2" s="29">
        <f t="shared" si="0"/>
        <v>144</v>
      </c>
    </row>
    <row r="3" spans="1:145" x14ac:dyDescent="0.15">
      <c r="A3" s="29" t="s">
        <v>20</v>
      </c>
      <c r="B3" s="31" t="s">
        <v>34</v>
      </c>
      <c r="C3" s="31" t="s">
        <v>61</v>
      </c>
      <c r="D3" s="31" t="s">
        <v>62</v>
      </c>
      <c r="E3" s="31" t="s">
        <v>5</v>
      </c>
      <c r="F3" s="31" t="s">
        <v>4</v>
      </c>
      <c r="G3" s="31" t="s">
        <v>27</v>
      </c>
      <c r="H3" s="88" t="s">
        <v>58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86" t="s">
        <v>55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11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x14ac:dyDescent="0.15">
      <c r="A4" s="29" t="s">
        <v>64</v>
      </c>
      <c r="B4" s="32"/>
      <c r="C4" s="32"/>
      <c r="D4" s="32"/>
      <c r="E4" s="32"/>
      <c r="F4" s="32"/>
      <c r="G4" s="32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26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48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29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66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15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65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1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67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68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70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71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 x14ac:dyDescent="0.15">
      <c r="A5" s="29" t="s">
        <v>72</v>
      </c>
      <c r="B5" s="33"/>
      <c r="C5" s="33"/>
      <c r="D5" s="33"/>
      <c r="E5" s="33"/>
      <c r="F5" s="33"/>
      <c r="G5" s="33"/>
      <c r="H5" s="37" t="s">
        <v>60</v>
      </c>
      <c r="I5" s="37" t="s">
        <v>73</v>
      </c>
      <c r="J5" s="37" t="s">
        <v>74</v>
      </c>
      <c r="K5" s="37" t="s">
        <v>75</v>
      </c>
      <c r="L5" s="37" t="s">
        <v>76</v>
      </c>
      <c r="M5" s="37" t="s">
        <v>6</v>
      </c>
      <c r="N5" s="37" t="s">
        <v>77</v>
      </c>
      <c r="O5" s="37" t="s">
        <v>78</v>
      </c>
      <c r="P5" s="37" t="s">
        <v>79</v>
      </c>
      <c r="Q5" s="37" t="s">
        <v>80</v>
      </c>
      <c r="R5" s="37" t="s">
        <v>81</v>
      </c>
      <c r="S5" s="37" t="s">
        <v>82</v>
      </c>
      <c r="T5" s="37" t="s">
        <v>83</v>
      </c>
      <c r="U5" s="37" t="s">
        <v>0</v>
      </c>
      <c r="V5" s="37" t="s">
        <v>2</v>
      </c>
      <c r="W5" s="37" t="s">
        <v>84</v>
      </c>
      <c r="X5" s="37" t="s">
        <v>85</v>
      </c>
      <c r="Y5" s="37" t="s">
        <v>86</v>
      </c>
      <c r="Z5" s="37" t="s">
        <v>87</v>
      </c>
      <c r="AA5" s="37" t="s">
        <v>88</v>
      </c>
      <c r="AB5" s="37" t="s">
        <v>89</v>
      </c>
      <c r="AC5" s="37" t="s">
        <v>90</v>
      </c>
      <c r="AD5" s="37" t="s">
        <v>92</v>
      </c>
      <c r="AE5" s="37" t="s">
        <v>93</v>
      </c>
      <c r="AF5" s="37" t="s">
        <v>94</v>
      </c>
      <c r="AG5" s="37" t="s">
        <v>95</v>
      </c>
      <c r="AH5" s="37" t="s">
        <v>96</v>
      </c>
      <c r="AI5" s="37" t="s">
        <v>47</v>
      </c>
      <c r="AJ5" s="37" t="s">
        <v>86</v>
      </c>
      <c r="AK5" s="37" t="s">
        <v>87</v>
      </c>
      <c r="AL5" s="37" t="s">
        <v>88</v>
      </c>
      <c r="AM5" s="37" t="s">
        <v>89</v>
      </c>
      <c r="AN5" s="37" t="s">
        <v>90</v>
      </c>
      <c r="AO5" s="37" t="s">
        <v>92</v>
      </c>
      <c r="AP5" s="37" t="s">
        <v>93</v>
      </c>
      <c r="AQ5" s="37" t="s">
        <v>94</v>
      </c>
      <c r="AR5" s="37" t="s">
        <v>95</v>
      </c>
      <c r="AS5" s="37" t="s">
        <v>96</v>
      </c>
      <c r="AT5" s="37" t="s">
        <v>91</v>
      </c>
      <c r="AU5" s="37" t="s">
        <v>86</v>
      </c>
      <c r="AV5" s="37" t="s">
        <v>87</v>
      </c>
      <c r="AW5" s="37" t="s">
        <v>88</v>
      </c>
      <c r="AX5" s="37" t="s">
        <v>89</v>
      </c>
      <c r="AY5" s="37" t="s">
        <v>90</v>
      </c>
      <c r="AZ5" s="37" t="s">
        <v>92</v>
      </c>
      <c r="BA5" s="37" t="s">
        <v>93</v>
      </c>
      <c r="BB5" s="37" t="s">
        <v>94</v>
      </c>
      <c r="BC5" s="37" t="s">
        <v>95</v>
      </c>
      <c r="BD5" s="37" t="s">
        <v>96</v>
      </c>
      <c r="BE5" s="37" t="s">
        <v>91</v>
      </c>
      <c r="BF5" s="37" t="s">
        <v>86</v>
      </c>
      <c r="BG5" s="37" t="s">
        <v>87</v>
      </c>
      <c r="BH5" s="37" t="s">
        <v>88</v>
      </c>
      <c r="BI5" s="37" t="s">
        <v>89</v>
      </c>
      <c r="BJ5" s="37" t="s">
        <v>90</v>
      </c>
      <c r="BK5" s="37" t="s">
        <v>92</v>
      </c>
      <c r="BL5" s="37" t="s">
        <v>93</v>
      </c>
      <c r="BM5" s="37" t="s">
        <v>94</v>
      </c>
      <c r="BN5" s="37" t="s">
        <v>95</v>
      </c>
      <c r="BO5" s="37" t="s">
        <v>96</v>
      </c>
      <c r="BP5" s="37" t="s">
        <v>91</v>
      </c>
      <c r="BQ5" s="37" t="s">
        <v>86</v>
      </c>
      <c r="BR5" s="37" t="s">
        <v>87</v>
      </c>
      <c r="BS5" s="37" t="s">
        <v>88</v>
      </c>
      <c r="BT5" s="37" t="s">
        <v>89</v>
      </c>
      <c r="BU5" s="37" t="s">
        <v>90</v>
      </c>
      <c r="BV5" s="37" t="s">
        <v>92</v>
      </c>
      <c r="BW5" s="37" t="s">
        <v>93</v>
      </c>
      <c r="BX5" s="37" t="s">
        <v>94</v>
      </c>
      <c r="BY5" s="37" t="s">
        <v>95</v>
      </c>
      <c r="BZ5" s="37" t="s">
        <v>96</v>
      </c>
      <c r="CA5" s="37" t="s">
        <v>91</v>
      </c>
      <c r="CB5" s="37" t="s">
        <v>86</v>
      </c>
      <c r="CC5" s="37" t="s">
        <v>87</v>
      </c>
      <c r="CD5" s="37" t="s">
        <v>88</v>
      </c>
      <c r="CE5" s="37" t="s">
        <v>89</v>
      </c>
      <c r="CF5" s="37" t="s">
        <v>90</v>
      </c>
      <c r="CG5" s="37" t="s">
        <v>92</v>
      </c>
      <c r="CH5" s="37" t="s">
        <v>93</v>
      </c>
      <c r="CI5" s="37" t="s">
        <v>94</v>
      </c>
      <c r="CJ5" s="37" t="s">
        <v>95</v>
      </c>
      <c r="CK5" s="37" t="s">
        <v>96</v>
      </c>
      <c r="CL5" s="37" t="s">
        <v>91</v>
      </c>
      <c r="CM5" s="37" t="s">
        <v>86</v>
      </c>
      <c r="CN5" s="37" t="s">
        <v>87</v>
      </c>
      <c r="CO5" s="37" t="s">
        <v>88</v>
      </c>
      <c r="CP5" s="37" t="s">
        <v>89</v>
      </c>
      <c r="CQ5" s="37" t="s">
        <v>90</v>
      </c>
      <c r="CR5" s="37" t="s">
        <v>92</v>
      </c>
      <c r="CS5" s="37" t="s">
        <v>93</v>
      </c>
      <c r="CT5" s="37" t="s">
        <v>94</v>
      </c>
      <c r="CU5" s="37" t="s">
        <v>95</v>
      </c>
      <c r="CV5" s="37" t="s">
        <v>96</v>
      </c>
      <c r="CW5" s="37" t="s">
        <v>91</v>
      </c>
      <c r="CX5" s="37" t="s">
        <v>86</v>
      </c>
      <c r="CY5" s="37" t="s">
        <v>87</v>
      </c>
      <c r="CZ5" s="37" t="s">
        <v>88</v>
      </c>
      <c r="DA5" s="37" t="s">
        <v>89</v>
      </c>
      <c r="DB5" s="37" t="s">
        <v>90</v>
      </c>
      <c r="DC5" s="37" t="s">
        <v>92</v>
      </c>
      <c r="DD5" s="37" t="s">
        <v>93</v>
      </c>
      <c r="DE5" s="37" t="s">
        <v>94</v>
      </c>
      <c r="DF5" s="37" t="s">
        <v>95</v>
      </c>
      <c r="DG5" s="37" t="s">
        <v>96</v>
      </c>
      <c r="DH5" s="37" t="s">
        <v>91</v>
      </c>
      <c r="DI5" s="37" t="s">
        <v>86</v>
      </c>
      <c r="DJ5" s="37" t="s">
        <v>87</v>
      </c>
      <c r="DK5" s="37" t="s">
        <v>88</v>
      </c>
      <c r="DL5" s="37" t="s">
        <v>89</v>
      </c>
      <c r="DM5" s="37" t="s">
        <v>90</v>
      </c>
      <c r="DN5" s="37" t="s">
        <v>92</v>
      </c>
      <c r="DO5" s="37" t="s">
        <v>93</v>
      </c>
      <c r="DP5" s="37" t="s">
        <v>94</v>
      </c>
      <c r="DQ5" s="37" t="s">
        <v>95</v>
      </c>
      <c r="DR5" s="37" t="s">
        <v>96</v>
      </c>
      <c r="DS5" s="37" t="s">
        <v>91</v>
      </c>
      <c r="DT5" s="37" t="s">
        <v>86</v>
      </c>
      <c r="DU5" s="37" t="s">
        <v>87</v>
      </c>
      <c r="DV5" s="37" t="s">
        <v>88</v>
      </c>
      <c r="DW5" s="37" t="s">
        <v>89</v>
      </c>
      <c r="DX5" s="37" t="s">
        <v>90</v>
      </c>
      <c r="DY5" s="37" t="s">
        <v>92</v>
      </c>
      <c r="DZ5" s="37" t="s">
        <v>93</v>
      </c>
      <c r="EA5" s="37" t="s">
        <v>94</v>
      </c>
      <c r="EB5" s="37" t="s">
        <v>95</v>
      </c>
      <c r="EC5" s="37" t="s">
        <v>96</v>
      </c>
      <c r="ED5" s="37" t="s">
        <v>91</v>
      </c>
      <c r="EE5" s="37" t="s">
        <v>86</v>
      </c>
      <c r="EF5" s="37" t="s">
        <v>87</v>
      </c>
      <c r="EG5" s="37" t="s">
        <v>88</v>
      </c>
      <c r="EH5" s="37" t="s">
        <v>89</v>
      </c>
      <c r="EI5" s="37" t="s">
        <v>90</v>
      </c>
      <c r="EJ5" s="37" t="s">
        <v>92</v>
      </c>
      <c r="EK5" s="37" t="s">
        <v>93</v>
      </c>
      <c r="EL5" s="37" t="s">
        <v>94</v>
      </c>
      <c r="EM5" s="37" t="s">
        <v>95</v>
      </c>
      <c r="EN5" s="37" t="s">
        <v>96</v>
      </c>
      <c r="EO5" s="37" t="s">
        <v>91</v>
      </c>
    </row>
    <row r="6" spans="1:145" s="28" customFormat="1" x14ac:dyDescent="0.15">
      <c r="A6" s="29" t="s">
        <v>97</v>
      </c>
      <c r="B6" s="34">
        <f t="shared" ref="B6:X6" si="1">B7</f>
        <v>2018</v>
      </c>
      <c r="C6" s="34">
        <f t="shared" si="1"/>
        <v>92142</v>
      </c>
      <c r="D6" s="34">
        <f t="shared" si="1"/>
        <v>47</v>
      </c>
      <c r="E6" s="34">
        <f t="shared" si="1"/>
        <v>17</v>
      </c>
      <c r="F6" s="34">
        <f t="shared" si="1"/>
        <v>1</v>
      </c>
      <c r="G6" s="34">
        <f t="shared" si="1"/>
        <v>0</v>
      </c>
      <c r="H6" s="34" t="str">
        <f t="shared" si="1"/>
        <v>栃木県　さくら市</v>
      </c>
      <c r="I6" s="34" t="str">
        <f t="shared" si="1"/>
        <v>法非適用</v>
      </c>
      <c r="J6" s="34" t="str">
        <f t="shared" si="1"/>
        <v>下水道事業</v>
      </c>
      <c r="K6" s="34" t="str">
        <f t="shared" si="1"/>
        <v>公共下水道</v>
      </c>
      <c r="L6" s="34" t="str">
        <f t="shared" si="1"/>
        <v>Cc2</v>
      </c>
      <c r="M6" s="34" t="str">
        <f t="shared" si="1"/>
        <v>非設置</v>
      </c>
      <c r="N6" s="38" t="str">
        <f t="shared" si="1"/>
        <v>-</v>
      </c>
      <c r="O6" s="38" t="str">
        <f t="shared" si="1"/>
        <v>該当数値なし</v>
      </c>
      <c r="P6" s="38">
        <f t="shared" si="1"/>
        <v>35.64</v>
      </c>
      <c r="Q6" s="38">
        <f t="shared" si="1"/>
        <v>86.28</v>
      </c>
      <c r="R6" s="38">
        <f t="shared" si="1"/>
        <v>2480</v>
      </c>
      <c r="S6" s="38">
        <f t="shared" si="1"/>
        <v>44233</v>
      </c>
      <c r="T6" s="38">
        <f t="shared" si="1"/>
        <v>125.63</v>
      </c>
      <c r="U6" s="38">
        <f t="shared" si="1"/>
        <v>352.09</v>
      </c>
      <c r="V6" s="38">
        <f t="shared" si="1"/>
        <v>15725</v>
      </c>
      <c r="W6" s="38">
        <f t="shared" si="1"/>
        <v>5.05</v>
      </c>
      <c r="X6" s="38">
        <f t="shared" si="1"/>
        <v>3113.86</v>
      </c>
      <c r="Y6" s="42">
        <f t="shared" ref="Y6:AH6" si="2">IF(Y7="",NA(),Y7)</f>
        <v>96.35</v>
      </c>
      <c r="Z6" s="42">
        <f t="shared" si="2"/>
        <v>96.88</v>
      </c>
      <c r="AA6" s="42">
        <f t="shared" si="2"/>
        <v>96.54</v>
      </c>
      <c r="AB6" s="42">
        <f t="shared" si="2"/>
        <v>95.84</v>
      </c>
      <c r="AC6" s="42">
        <f t="shared" si="2"/>
        <v>89.58</v>
      </c>
      <c r="AD6" s="38" t="e">
        <f t="shared" si="2"/>
        <v>#N/A</v>
      </c>
      <c r="AE6" s="38" t="e">
        <f t="shared" si="2"/>
        <v>#N/A</v>
      </c>
      <c r="AF6" s="38" t="e">
        <f t="shared" si="2"/>
        <v>#N/A</v>
      </c>
      <c r="AG6" s="38" t="e">
        <f t="shared" si="2"/>
        <v>#N/A</v>
      </c>
      <c r="AH6" s="38" t="e">
        <f t="shared" si="2"/>
        <v>#N/A</v>
      </c>
      <c r="AI6" s="38" t="str">
        <f>IF(AI7="","",IF(AI7="-","【-】","【"&amp;SUBSTITUTE(TEXT(AI7,"#,##0.00"),"-","△")&amp;"】"))</f>
        <v/>
      </c>
      <c r="AJ6" s="38" t="e">
        <f t="shared" ref="AJ6:AS6" si="3">IF(AJ7="",NA(),AJ7)</f>
        <v>#N/A</v>
      </c>
      <c r="AK6" s="38" t="e">
        <f t="shared" si="3"/>
        <v>#N/A</v>
      </c>
      <c r="AL6" s="38" t="e">
        <f t="shared" si="3"/>
        <v>#N/A</v>
      </c>
      <c r="AM6" s="38" t="e">
        <f t="shared" si="3"/>
        <v>#N/A</v>
      </c>
      <c r="AN6" s="38" t="e">
        <f t="shared" si="3"/>
        <v>#N/A</v>
      </c>
      <c r="AO6" s="38" t="e">
        <f t="shared" si="3"/>
        <v>#N/A</v>
      </c>
      <c r="AP6" s="38" t="e">
        <f t="shared" si="3"/>
        <v>#N/A</v>
      </c>
      <c r="AQ6" s="38" t="e">
        <f t="shared" si="3"/>
        <v>#N/A</v>
      </c>
      <c r="AR6" s="38" t="e">
        <f t="shared" si="3"/>
        <v>#N/A</v>
      </c>
      <c r="AS6" s="38" t="e">
        <f t="shared" si="3"/>
        <v>#N/A</v>
      </c>
      <c r="AT6" s="38" t="str">
        <f>IF(AT7="","",IF(AT7="-","【-】","【"&amp;SUBSTITUTE(TEXT(AT7,"#,##0.00"),"-","△")&amp;"】"))</f>
        <v/>
      </c>
      <c r="AU6" s="38" t="e">
        <f t="shared" ref="AU6:BD6" si="4">IF(AU7="",NA(),AU7)</f>
        <v>#N/A</v>
      </c>
      <c r="AV6" s="38" t="e">
        <f t="shared" si="4"/>
        <v>#N/A</v>
      </c>
      <c r="AW6" s="38" t="e">
        <f t="shared" si="4"/>
        <v>#N/A</v>
      </c>
      <c r="AX6" s="38" t="e">
        <f t="shared" si="4"/>
        <v>#N/A</v>
      </c>
      <c r="AY6" s="38" t="e">
        <f t="shared" si="4"/>
        <v>#N/A</v>
      </c>
      <c r="AZ6" s="38" t="e">
        <f t="shared" si="4"/>
        <v>#N/A</v>
      </c>
      <c r="BA6" s="38" t="e">
        <f t="shared" si="4"/>
        <v>#N/A</v>
      </c>
      <c r="BB6" s="38" t="e">
        <f t="shared" si="4"/>
        <v>#N/A</v>
      </c>
      <c r="BC6" s="38" t="e">
        <f t="shared" si="4"/>
        <v>#N/A</v>
      </c>
      <c r="BD6" s="38" t="e">
        <f t="shared" si="4"/>
        <v>#N/A</v>
      </c>
      <c r="BE6" s="38" t="str">
        <f>IF(BE7="","",IF(BE7="-","【-】","【"&amp;SUBSTITUTE(TEXT(BE7,"#,##0.00"),"-","△")&amp;"】"))</f>
        <v/>
      </c>
      <c r="BF6" s="42">
        <f t="shared" ref="BF6:BO6" si="5">IF(BF7="",NA(),BF7)</f>
        <v>237.22</v>
      </c>
      <c r="BG6" s="38">
        <f t="shared" si="5"/>
        <v>0</v>
      </c>
      <c r="BH6" s="38">
        <f t="shared" si="5"/>
        <v>0</v>
      </c>
      <c r="BI6" s="38">
        <f t="shared" si="5"/>
        <v>0</v>
      </c>
      <c r="BJ6" s="38">
        <f t="shared" si="5"/>
        <v>0</v>
      </c>
      <c r="BK6" s="42">
        <f t="shared" si="5"/>
        <v>1136.5</v>
      </c>
      <c r="BL6" s="42">
        <f t="shared" si="5"/>
        <v>1118.56</v>
      </c>
      <c r="BM6" s="42">
        <f t="shared" si="5"/>
        <v>1111.31</v>
      </c>
      <c r="BN6" s="42">
        <f t="shared" si="5"/>
        <v>966.33</v>
      </c>
      <c r="BO6" s="42">
        <f t="shared" si="5"/>
        <v>958.81</v>
      </c>
      <c r="BP6" s="38" t="str">
        <f>IF(BP7="","",IF(BP7="-","【-】","【"&amp;SUBSTITUTE(TEXT(BP7,"#,##0.00"),"-","△")&amp;"】"))</f>
        <v>【682.78】</v>
      </c>
      <c r="BQ6" s="42">
        <f t="shared" ref="BQ6:BZ6" si="6">IF(BQ7="",NA(),BQ7)</f>
        <v>95.08</v>
      </c>
      <c r="BR6" s="42">
        <f t="shared" si="6"/>
        <v>96.24</v>
      </c>
      <c r="BS6" s="42">
        <f t="shared" si="6"/>
        <v>95.59</v>
      </c>
      <c r="BT6" s="42">
        <f t="shared" si="6"/>
        <v>94.61</v>
      </c>
      <c r="BU6" s="42">
        <f t="shared" si="6"/>
        <v>79.66</v>
      </c>
      <c r="BV6" s="42">
        <f t="shared" si="6"/>
        <v>71.650000000000006</v>
      </c>
      <c r="BW6" s="42">
        <f t="shared" si="6"/>
        <v>72.33</v>
      </c>
      <c r="BX6" s="42">
        <f t="shared" si="6"/>
        <v>75.540000000000006</v>
      </c>
      <c r="BY6" s="42">
        <f t="shared" si="6"/>
        <v>81.739999999999995</v>
      </c>
      <c r="BZ6" s="42">
        <f t="shared" si="6"/>
        <v>82.88</v>
      </c>
      <c r="CA6" s="38" t="str">
        <f>IF(CA7="","",IF(CA7="-","【-】","【"&amp;SUBSTITUTE(TEXT(CA7,"#,##0.00"),"-","△")&amp;"】"))</f>
        <v>【100.91】</v>
      </c>
      <c r="CB6" s="42">
        <f t="shared" ref="CB6:CK6" si="7">IF(CB7="",NA(),CB7)</f>
        <v>150</v>
      </c>
      <c r="CC6" s="42">
        <f t="shared" si="7"/>
        <v>150</v>
      </c>
      <c r="CD6" s="42">
        <f t="shared" si="7"/>
        <v>150</v>
      </c>
      <c r="CE6" s="42">
        <f t="shared" si="7"/>
        <v>150</v>
      </c>
      <c r="CF6" s="42">
        <f t="shared" si="7"/>
        <v>150</v>
      </c>
      <c r="CG6" s="42">
        <f t="shared" si="7"/>
        <v>217.82</v>
      </c>
      <c r="CH6" s="42">
        <f t="shared" si="7"/>
        <v>215.28</v>
      </c>
      <c r="CI6" s="42">
        <f t="shared" si="7"/>
        <v>207.96</v>
      </c>
      <c r="CJ6" s="42">
        <f t="shared" si="7"/>
        <v>194.31</v>
      </c>
      <c r="CK6" s="42">
        <f t="shared" si="7"/>
        <v>190.99</v>
      </c>
      <c r="CL6" s="38" t="str">
        <f>IF(CL7="","",IF(CL7="-","【-】","【"&amp;SUBSTITUTE(TEXT(CL7,"#,##0.00"),"-","△")&amp;"】"))</f>
        <v>【136.86】</v>
      </c>
      <c r="CM6" s="42">
        <f t="shared" ref="CM6:CV6" si="8">IF(CM7="",NA(),CM7)</f>
        <v>51.04</v>
      </c>
      <c r="CN6" s="42">
        <f t="shared" si="8"/>
        <v>52.56</v>
      </c>
      <c r="CO6" s="42">
        <f t="shared" si="8"/>
        <v>52.78</v>
      </c>
      <c r="CP6" s="42">
        <f t="shared" si="8"/>
        <v>53.26</v>
      </c>
      <c r="CQ6" s="42">
        <f t="shared" si="8"/>
        <v>52.75</v>
      </c>
      <c r="CR6" s="42">
        <f t="shared" si="8"/>
        <v>54.44</v>
      </c>
      <c r="CS6" s="42">
        <f t="shared" si="8"/>
        <v>54.67</v>
      </c>
      <c r="CT6" s="42">
        <f t="shared" si="8"/>
        <v>53.51</v>
      </c>
      <c r="CU6" s="42">
        <f t="shared" si="8"/>
        <v>53.5</v>
      </c>
      <c r="CV6" s="42">
        <f t="shared" si="8"/>
        <v>52.58</v>
      </c>
      <c r="CW6" s="38" t="str">
        <f>IF(CW7="","",IF(CW7="-","【-】","【"&amp;SUBSTITUTE(TEXT(CW7,"#,##0.00"),"-","△")&amp;"】"))</f>
        <v>【58.98】</v>
      </c>
      <c r="CX6" s="42">
        <f t="shared" ref="CX6:DG6" si="9">IF(CX7="",NA(),CX7)</f>
        <v>81.13</v>
      </c>
      <c r="CY6" s="42">
        <f t="shared" si="9"/>
        <v>84.8</v>
      </c>
      <c r="CZ6" s="42">
        <f t="shared" si="9"/>
        <v>84.62</v>
      </c>
      <c r="DA6" s="42">
        <f t="shared" si="9"/>
        <v>92.27</v>
      </c>
      <c r="DB6" s="42">
        <f t="shared" si="9"/>
        <v>93.32</v>
      </c>
      <c r="DC6" s="42">
        <f t="shared" si="9"/>
        <v>84.2</v>
      </c>
      <c r="DD6" s="42">
        <f t="shared" si="9"/>
        <v>83.8</v>
      </c>
      <c r="DE6" s="42">
        <f t="shared" si="9"/>
        <v>83.91</v>
      </c>
      <c r="DF6" s="42">
        <f t="shared" si="9"/>
        <v>83.51</v>
      </c>
      <c r="DG6" s="42">
        <f t="shared" si="9"/>
        <v>83.02</v>
      </c>
      <c r="DH6" s="38" t="str">
        <f>IF(DH7="","",IF(DH7="-","【-】","【"&amp;SUBSTITUTE(TEXT(DH7,"#,##0.00"),"-","△")&amp;"】"))</f>
        <v>【95.20】</v>
      </c>
      <c r="DI6" s="38" t="e">
        <f t="shared" ref="DI6:DR6" si="10">IF(DI7="",NA(),DI7)</f>
        <v>#N/A</v>
      </c>
      <c r="DJ6" s="38" t="e">
        <f t="shared" si="10"/>
        <v>#N/A</v>
      </c>
      <c r="DK6" s="38" t="e">
        <f t="shared" si="10"/>
        <v>#N/A</v>
      </c>
      <c r="DL6" s="38" t="e">
        <f t="shared" si="10"/>
        <v>#N/A</v>
      </c>
      <c r="DM6" s="38" t="e">
        <f t="shared" si="10"/>
        <v>#N/A</v>
      </c>
      <c r="DN6" s="38" t="e">
        <f t="shared" si="10"/>
        <v>#N/A</v>
      </c>
      <c r="DO6" s="38" t="e">
        <f t="shared" si="10"/>
        <v>#N/A</v>
      </c>
      <c r="DP6" s="38" t="e">
        <f t="shared" si="10"/>
        <v>#N/A</v>
      </c>
      <c r="DQ6" s="38" t="e">
        <f t="shared" si="10"/>
        <v>#N/A</v>
      </c>
      <c r="DR6" s="38" t="e">
        <f t="shared" si="10"/>
        <v>#N/A</v>
      </c>
      <c r="DS6" s="38" t="str">
        <f>IF(DS7="","",IF(DS7="-","【-】","【"&amp;SUBSTITUTE(TEXT(DS7,"#,##0.00"),"-","△")&amp;"】"))</f>
        <v/>
      </c>
      <c r="DT6" s="38" t="e">
        <f t="shared" ref="DT6:EC6" si="11">IF(DT7="",NA(),DT7)</f>
        <v>#N/A</v>
      </c>
      <c r="DU6" s="38" t="e">
        <f t="shared" si="11"/>
        <v>#N/A</v>
      </c>
      <c r="DV6" s="38" t="e">
        <f t="shared" si="11"/>
        <v>#N/A</v>
      </c>
      <c r="DW6" s="38" t="e">
        <f t="shared" si="11"/>
        <v>#N/A</v>
      </c>
      <c r="DX6" s="38" t="e">
        <f t="shared" si="11"/>
        <v>#N/A</v>
      </c>
      <c r="DY6" s="38" t="e">
        <f t="shared" si="11"/>
        <v>#N/A</v>
      </c>
      <c r="DZ6" s="38" t="e">
        <f t="shared" si="11"/>
        <v>#N/A</v>
      </c>
      <c r="EA6" s="38" t="e">
        <f t="shared" si="11"/>
        <v>#N/A</v>
      </c>
      <c r="EB6" s="38" t="e">
        <f t="shared" si="11"/>
        <v>#N/A</v>
      </c>
      <c r="EC6" s="38" t="e">
        <f t="shared" si="11"/>
        <v>#N/A</v>
      </c>
      <c r="ED6" s="38" t="str">
        <f>IF(ED7="","",IF(ED7="-","【-】","【"&amp;SUBSTITUTE(TEXT(ED7,"#,##0.00"),"-","△")&amp;"】"))</f>
        <v/>
      </c>
      <c r="EE6" s="38">
        <f t="shared" ref="EE6:EN6" si="12">IF(EE7="",NA(),EE7)</f>
        <v>0</v>
      </c>
      <c r="EF6" s="38">
        <f t="shared" si="12"/>
        <v>0</v>
      </c>
      <c r="EG6" s="38">
        <f t="shared" si="12"/>
        <v>0</v>
      </c>
      <c r="EH6" s="38">
        <f t="shared" si="12"/>
        <v>0</v>
      </c>
      <c r="EI6" s="38">
        <f t="shared" si="12"/>
        <v>0</v>
      </c>
      <c r="EJ6" s="42">
        <f t="shared" si="12"/>
        <v>0.04</v>
      </c>
      <c r="EK6" s="42">
        <f t="shared" si="12"/>
        <v>0.11</v>
      </c>
      <c r="EL6" s="42">
        <f t="shared" si="12"/>
        <v>0.15</v>
      </c>
      <c r="EM6" s="42">
        <f t="shared" si="12"/>
        <v>0.16</v>
      </c>
      <c r="EN6" s="42">
        <f t="shared" si="12"/>
        <v>0.13</v>
      </c>
      <c r="EO6" s="38" t="str">
        <f>IF(EO7="","",IF(EO7="-","【-】","【"&amp;SUBSTITUTE(TEXT(EO7,"#,##0.00"),"-","△")&amp;"】"))</f>
        <v>【0.23】</v>
      </c>
    </row>
    <row r="7" spans="1:145" s="28" customFormat="1" x14ac:dyDescent="0.15">
      <c r="A7" s="29"/>
      <c r="B7" s="35">
        <v>2018</v>
      </c>
      <c r="C7" s="35">
        <v>92142</v>
      </c>
      <c r="D7" s="35">
        <v>47</v>
      </c>
      <c r="E7" s="35">
        <v>17</v>
      </c>
      <c r="F7" s="35">
        <v>1</v>
      </c>
      <c r="G7" s="35">
        <v>0</v>
      </c>
      <c r="H7" s="35" t="s">
        <v>98</v>
      </c>
      <c r="I7" s="35" t="s">
        <v>99</v>
      </c>
      <c r="J7" s="35" t="s">
        <v>100</v>
      </c>
      <c r="K7" s="35" t="s">
        <v>101</v>
      </c>
      <c r="L7" s="35" t="s">
        <v>102</v>
      </c>
      <c r="M7" s="35" t="s">
        <v>103</v>
      </c>
      <c r="N7" s="39" t="s">
        <v>41</v>
      </c>
      <c r="O7" s="39" t="s">
        <v>104</v>
      </c>
      <c r="P7" s="39">
        <v>35.64</v>
      </c>
      <c r="Q7" s="39">
        <v>86.28</v>
      </c>
      <c r="R7" s="39">
        <v>2480</v>
      </c>
      <c r="S7" s="39">
        <v>44233</v>
      </c>
      <c r="T7" s="39">
        <v>125.63</v>
      </c>
      <c r="U7" s="39">
        <v>352.09</v>
      </c>
      <c r="V7" s="39">
        <v>15725</v>
      </c>
      <c r="W7" s="39">
        <v>5.05</v>
      </c>
      <c r="X7" s="39">
        <v>3113.86</v>
      </c>
      <c r="Y7" s="39">
        <v>96.35</v>
      </c>
      <c r="Z7" s="39">
        <v>96.88</v>
      </c>
      <c r="AA7" s="39">
        <v>96.54</v>
      </c>
      <c r="AB7" s="39">
        <v>95.84</v>
      </c>
      <c r="AC7" s="39">
        <v>89.58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>
        <v>237.22</v>
      </c>
      <c r="BG7" s="39">
        <v>0</v>
      </c>
      <c r="BH7" s="39">
        <v>0</v>
      </c>
      <c r="BI7" s="39">
        <v>0</v>
      </c>
      <c r="BJ7" s="39">
        <v>0</v>
      </c>
      <c r="BK7" s="39">
        <v>1136.5</v>
      </c>
      <c r="BL7" s="39">
        <v>1118.56</v>
      </c>
      <c r="BM7" s="39">
        <v>1111.31</v>
      </c>
      <c r="BN7" s="39">
        <v>966.33</v>
      </c>
      <c r="BO7" s="39">
        <v>958.81</v>
      </c>
      <c r="BP7" s="39">
        <v>682.78</v>
      </c>
      <c r="BQ7" s="39">
        <v>95.08</v>
      </c>
      <c r="BR7" s="39">
        <v>96.24</v>
      </c>
      <c r="BS7" s="39">
        <v>95.59</v>
      </c>
      <c r="BT7" s="39">
        <v>94.61</v>
      </c>
      <c r="BU7" s="39">
        <v>79.66</v>
      </c>
      <c r="BV7" s="39">
        <v>71.650000000000006</v>
      </c>
      <c r="BW7" s="39">
        <v>72.33</v>
      </c>
      <c r="BX7" s="39">
        <v>75.540000000000006</v>
      </c>
      <c r="BY7" s="39">
        <v>81.739999999999995</v>
      </c>
      <c r="BZ7" s="39">
        <v>82.88</v>
      </c>
      <c r="CA7" s="39">
        <v>100.91</v>
      </c>
      <c r="CB7" s="39">
        <v>150</v>
      </c>
      <c r="CC7" s="39">
        <v>150</v>
      </c>
      <c r="CD7" s="39">
        <v>150</v>
      </c>
      <c r="CE7" s="39">
        <v>150</v>
      </c>
      <c r="CF7" s="39">
        <v>150</v>
      </c>
      <c r="CG7" s="39">
        <v>217.82</v>
      </c>
      <c r="CH7" s="39">
        <v>215.28</v>
      </c>
      <c r="CI7" s="39">
        <v>207.96</v>
      </c>
      <c r="CJ7" s="39">
        <v>194.31</v>
      </c>
      <c r="CK7" s="39">
        <v>190.99</v>
      </c>
      <c r="CL7" s="39">
        <v>136.86000000000001</v>
      </c>
      <c r="CM7" s="39">
        <v>51.04</v>
      </c>
      <c r="CN7" s="39">
        <v>52.56</v>
      </c>
      <c r="CO7" s="39">
        <v>52.78</v>
      </c>
      <c r="CP7" s="39">
        <v>53.26</v>
      </c>
      <c r="CQ7" s="39">
        <v>52.75</v>
      </c>
      <c r="CR7" s="39">
        <v>54.44</v>
      </c>
      <c r="CS7" s="39">
        <v>54.67</v>
      </c>
      <c r="CT7" s="39">
        <v>53.51</v>
      </c>
      <c r="CU7" s="39">
        <v>53.5</v>
      </c>
      <c r="CV7" s="39">
        <v>52.58</v>
      </c>
      <c r="CW7" s="39">
        <v>58.98</v>
      </c>
      <c r="CX7" s="39">
        <v>81.13</v>
      </c>
      <c r="CY7" s="39">
        <v>84.8</v>
      </c>
      <c r="CZ7" s="39">
        <v>84.62</v>
      </c>
      <c r="DA7" s="39">
        <v>92.27</v>
      </c>
      <c r="DB7" s="39">
        <v>93.32</v>
      </c>
      <c r="DC7" s="39">
        <v>84.2</v>
      </c>
      <c r="DD7" s="39">
        <v>83.8</v>
      </c>
      <c r="DE7" s="39">
        <v>83.91</v>
      </c>
      <c r="DF7" s="39">
        <v>83.51</v>
      </c>
      <c r="DG7" s="39">
        <v>83.02</v>
      </c>
      <c r="DH7" s="39">
        <v>95.2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0.04</v>
      </c>
      <c r="EK7" s="39">
        <v>0.11</v>
      </c>
      <c r="EL7" s="39">
        <v>0.15</v>
      </c>
      <c r="EM7" s="39">
        <v>0.16</v>
      </c>
      <c r="EN7" s="39">
        <v>0.13</v>
      </c>
      <c r="EO7" s="39">
        <v>0.23</v>
      </c>
    </row>
    <row r="8" spans="1:145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</row>
    <row r="9" spans="1:145" x14ac:dyDescent="0.15">
      <c r="A9" s="30"/>
      <c r="B9" s="30" t="s">
        <v>105</v>
      </c>
      <c r="C9" s="30" t="s">
        <v>106</v>
      </c>
      <c r="D9" s="30" t="s">
        <v>107</v>
      </c>
      <c r="E9" s="30" t="s">
        <v>108</v>
      </c>
      <c r="F9" s="30" t="s">
        <v>109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5" x14ac:dyDescent="0.15">
      <c r="A10" s="30" t="s">
        <v>34</v>
      </c>
      <c r="B10" s="36">
        <f>DATEVALUE($B$6-4&amp;"年1月1日")</f>
        <v>41640</v>
      </c>
      <c r="C10" s="36">
        <f>DATEVALUE($B$6-3&amp;"年1月1日")</f>
        <v>42005</v>
      </c>
      <c r="D10" s="36">
        <f>DATEVALUE($B$6-2&amp;"年1月1日")</f>
        <v>42370</v>
      </c>
      <c r="E10" s="36">
        <f>DATEVALUE($B$6-1&amp;"年1月1日")</f>
        <v>42736</v>
      </c>
      <c r="F10" s="36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2020-01-20T04:26:21Z</cp:lastPrinted>
  <dcterms:created xsi:type="dcterms:W3CDTF">2019-12-05T05:02:17Z</dcterms:created>
  <dcterms:modified xsi:type="dcterms:W3CDTF">2020-02-26T23:13:51Z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2020-01-22T00:49:06Z</vt:filetime>
  </property>
</Properties>
</file>