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00" activeTab="0"/>
  </bookViews>
  <sheets>
    <sheet name="第１、２表" sheetId="1" r:id="rId1"/>
    <sheet name="第３表" sheetId="2" r:id="rId2"/>
    <sheet name="第４表" sheetId="3" r:id="rId3"/>
    <sheet name="第５～７表" sheetId="4" r:id="rId4"/>
  </sheets>
  <definedNames>
    <definedName name="_xlnm.Print_Area" localSheetId="0">'第１、２表'!$A$1:$I$28</definedName>
    <definedName name="_xlnm.Print_Area" localSheetId="3">'第５～７表'!$A$1:$M$36</definedName>
    <definedName name="_xlnm.Print_Titles" localSheetId="2">'第４表'!$A:$A</definedName>
  </definedNames>
  <calcPr fullCalcOnLoad="1"/>
</workbook>
</file>

<file path=xl/sharedStrings.xml><?xml version="1.0" encoding="utf-8"?>
<sst xmlns="http://schemas.openxmlformats.org/spreadsheetml/2006/main" count="742" uniqueCount="118">
  <si>
    <t>(単位：ｈａ）</t>
  </si>
  <si>
    <t>総数</t>
  </si>
  <si>
    <t>針葉・広葉樹別</t>
  </si>
  <si>
    <t>針葉樹</t>
  </si>
  <si>
    <t>広葉樹</t>
  </si>
  <si>
    <t>（単位：千本）</t>
  </si>
  <si>
    <t>計</t>
  </si>
  <si>
    <t>その他</t>
  </si>
  <si>
    <t>-</t>
  </si>
  <si>
    <t>矢板</t>
  </si>
  <si>
    <t>（単位：ａ）</t>
  </si>
  <si>
    <t>播種床</t>
  </si>
  <si>
    <t>２年生</t>
  </si>
  <si>
    <t>３年生</t>
  </si>
  <si>
    <t>再造</t>
  </si>
  <si>
    <t>拡大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</si>
  <si>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</si>
  <si>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</si>
  <si>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</si>
  <si>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</si>
  <si>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</si>
  <si>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</si>
  <si>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スギ</t>
  </si>
  <si>
    <t>面積</t>
  </si>
  <si>
    <t>前ページからの続き　（単位：ha）</t>
  </si>
  <si>
    <t>県西</t>
  </si>
  <si>
    <t>県東</t>
  </si>
  <si>
    <t>県北</t>
  </si>
  <si>
    <t>県南</t>
  </si>
  <si>
    <t>カラマツ</t>
  </si>
  <si>
    <t>アカマツ</t>
  </si>
  <si>
    <t>市町村名</t>
  </si>
  <si>
    <t>事務所</t>
  </si>
  <si>
    <t>　　第５表　母樹林指定面積</t>
  </si>
  <si>
    <t>　　第１表　民有林造林状況</t>
  </si>
  <si>
    <t>　　第３表　民有林樹種別苗畑面積</t>
  </si>
  <si>
    <t>年度</t>
  </si>
  <si>
    <t>第４表　民有林市町村別造林面積</t>
  </si>
  <si>
    <t>県北環境森林事務所</t>
  </si>
  <si>
    <t>　　大田原市</t>
  </si>
  <si>
    <t>　　那須塩原市</t>
  </si>
  <si>
    <t>　　那須町</t>
  </si>
  <si>
    <t>　　那須烏山市</t>
  </si>
  <si>
    <t>　　那珂川町</t>
  </si>
  <si>
    <t>県南環境森林事務所</t>
  </si>
  <si>
    <t>　　足利市</t>
  </si>
  <si>
    <t>　　佐野市</t>
  </si>
  <si>
    <t>　　栃木市</t>
  </si>
  <si>
    <t>　　小山市</t>
  </si>
  <si>
    <t>　　下野市</t>
  </si>
  <si>
    <t>　　壬生町</t>
  </si>
  <si>
    <t>　　野木町</t>
  </si>
  <si>
    <t>矢板森林管理事務所</t>
  </si>
  <si>
    <t>　　矢板市</t>
  </si>
  <si>
    <t>　　さくら市</t>
  </si>
  <si>
    <t>　　塩谷町</t>
  </si>
  <si>
    <t>　　高根沢町</t>
  </si>
  <si>
    <t>県西</t>
  </si>
  <si>
    <t>県東</t>
  </si>
  <si>
    <t>県北</t>
  </si>
  <si>
    <t>県南</t>
  </si>
  <si>
    <t>矢板</t>
  </si>
  <si>
    <t>補助造林</t>
  </si>
  <si>
    <t>融資造林</t>
  </si>
  <si>
    <t>自力造林</t>
  </si>
  <si>
    <t>県総計</t>
  </si>
  <si>
    <t>県西環境森林事務所</t>
  </si>
  <si>
    <t>　　鹿沼市</t>
  </si>
  <si>
    <t>　　日光市</t>
  </si>
  <si>
    <t>県東環境森林事務所</t>
  </si>
  <si>
    <t>　　宇都宮市</t>
  </si>
  <si>
    <t>　　上三川町</t>
  </si>
  <si>
    <t>　　真岡市</t>
  </si>
  <si>
    <t>　　益子町</t>
  </si>
  <si>
    <t>　　茂木町</t>
  </si>
  <si>
    <t>　　市貝町</t>
  </si>
  <si>
    <t>　　芳賀町</t>
  </si>
  <si>
    <t>（注）数量はすべて単位未満を四捨五入しているので、個々の数字を合計しても総数に一致しない場合がある。</t>
  </si>
  <si>
    <t>森林整備センター造林</t>
  </si>
  <si>
    <t>　　第２表　山行苗生産量</t>
  </si>
  <si>
    <t>－</t>
  </si>
  <si>
    <t>平成27(2015)年度</t>
  </si>
  <si>
    <t>平成28(2016)年度</t>
  </si>
  <si>
    <t>平成29(2017)年度</t>
  </si>
  <si>
    <t>平成27(2015)年度</t>
  </si>
  <si>
    <t>平成28(2016)年度</t>
  </si>
  <si>
    <t>平成29（2017）年度</t>
  </si>
  <si>
    <t>平成28（2016）年度</t>
  </si>
  <si>
    <t>平成27（2015）年度</t>
  </si>
  <si>
    <t>平成29（2017）年度</t>
  </si>
  <si>
    <t>　　第６表　　民有林間伐状況</t>
  </si>
  <si>
    <t>うちコンテナ苗</t>
  </si>
  <si>
    <t>うち県民税事業
奥山林整備事業分</t>
  </si>
  <si>
    <t>平成30（2018）年度</t>
  </si>
  <si>
    <t>平成29(2017)年度</t>
  </si>
  <si>
    <t>平成30(2018)年度</t>
  </si>
  <si>
    <t xml:space="preserve">- </t>
  </si>
  <si>
    <t>平成30（2018）年度</t>
  </si>
  <si>
    <t>平成29(2017)年度</t>
  </si>
  <si>
    <t>平成30(2018)年度</t>
  </si>
  <si>
    <t>※「奥山林整備事業」は、平成30(2018)年度から廃止</t>
  </si>
  <si>
    <t>※コンテナ苗は平成29(2017)年度から記載</t>
  </si>
  <si>
    <t>平成27（2015）年度</t>
  </si>
  <si>
    <t>平成28（2016）年度</t>
  </si>
  <si>
    <t>平成29（2017）年度</t>
  </si>
  <si>
    <t>平成30（2018）年度</t>
  </si>
  <si>
    <t>令和元（2019）年度</t>
  </si>
  <si>
    <t>令和元(2019)年度</t>
  </si>
  <si>
    <t>うち再造林</t>
  </si>
  <si>
    <t>※再造林は、平成29(2017)年度から記載</t>
  </si>
  <si>
    <t>令和元（2019）年度</t>
  </si>
  <si>
    <t>令和元(2019)年度</t>
  </si>
  <si>
    <t>民有人工針葉樹林皆伐面積
（開発・災害除く）</t>
  </si>
  <si>
    <t>平成30(2018)年度</t>
  </si>
  <si>
    <t>令和元(2019)年度</t>
  </si>
  <si>
    <t>総　　　数</t>
  </si>
  <si>
    <t>　　第７表　　主伐（皆伐）面積</t>
  </si>
  <si>
    <t>３　伐　採・造　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</si>
</sst>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  <numFmt numFmtId="191" formatCode="#,##0.00_ ;[Red]\-#,##0.00\ "/>
    <numFmt numFmtId="192" formatCode="0.0_);[Red]\(0.0\)"/>
    <numFmt numFmtId="193" formatCode="0.00_);[Red]\(0.00\)"/>
    <numFmt numFmtId="194" formatCode="#,##0_ "/>
    <numFmt numFmtId="195" formatCode="#,##0.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distributed" vertical="center"/>
    </xf>
    <xf numFmtId="38" fontId="20" fillId="0" borderId="10" xfId="49" applyFont="1" applyBorder="1" applyAlignment="1">
      <alignment vertical="center"/>
    </xf>
    <xf numFmtId="0" fontId="20" fillId="0" borderId="14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10" xfId="0" applyFont="1" applyBorder="1" applyAlignment="1">
      <alignment horizontal="left" vertical="center" indent="1" shrinkToFit="1"/>
    </xf>
    <xf numFmtId="0" fontId="20" fillId="0" borderId="15" xfId="0" applyFont="1" applyBorder="1" applyAlignment="1">
      <alignment horizontal="left" vertical="center" indent="1" shrinkToFit="1"/>
    </xf>
    <xf numFmtId="58" fontId="20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10" xfId="0" applyNumberFormat="1" applyFont="1" applyBorder="1" applyAlignment="1">
      <alignment horizontal="right" vertical="center"/>
    </xf>
    <xf numFmtId="40" fontId="20" fillId="0" borderId="10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20" fillId="0" borderId="10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58" fontId="20" fillId="0" borderId="10" xfId="0" applyNumberFormat="1" applyFont="1" applyBorder="1" applyAlignment="1">
      <alignment horizontal="center" vertical="center" shrinkToFit="1"/>
    </xf>
    <xf numFmtId="40" fontId="20" fillId="0" borderId="14" xfId="49" applyNumberFormat="1" applyFont="1" applyFill="1" applyBorder="1" applyAlignment="1">
      <alignment horizontal="right" vertical="center"/>
    </xf>
    <xf numFmtId="40" fontId="20" fillId="0" borderId="10" xfId="49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40" fontId="0" fillId="0" borderId="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left" vertical="center" indent="1" shrinkToFit="1"/>
    </xf>
    <xf numFmtId="0" fontId="20" fillId="0" borderId="15" xfId="0" applyFont="1" applyFill="1" applyBorder="1" applyAlignment="1">
      <alignment horizontal="left" vertical="center" indent="1" shrinkToFit="1"/>
    </xf>
    <xf numFmtId="0" fontId="20" fillId="0" borderId="11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38" fontId="20" fillId="0" borderId="10" xfId="49" applyFont="1" applyFill="1" applyBorder="1" applyAlignment="1">
      <alignment vertical="center"/>
    </xf>
    <xf numFmtId="178" fontId="20" fillId="0" borderId="10" xfId="0" applyNumberFormat="1" applyFont="1" applyBorder="1" applyAlignment="1">
      <alignment horizontal="right" vertical="center"/>
    </xf>
    <xf numFmtId="0" fontId="20" fillId="0" borderId="15" xfId="0" applyNumberFormat="1" applyFont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right" vertical="center"/>
    </xf>
    <xf numFmtId="0" fontId="20" fillId="0" borderId="15" xfId="0" applyNumberFormat="1" applyFont="1" applyFill="1" applyBorder="1" applyAlignment="1">
      <alignment horizontal="right" vertical="center"/>
    </xf>
    <xf numFmtId="189" fontId="20" fillId="0" borderId="10" xfId="0" applyNumberFormat="1" applyFont="1" applyBorder="1" applyAlignment="1">
      <alignment horizontal="right" vertical="center"/>
    </xf>
    <xf numFmtId="189" fontId="20" fillId="0" borderId="10" xfId="0" applyNumberFormat="1" applyFont="1" applyFill="1" applyBorder="1" applyAlignment="1">
      <alignment horizontal="right" vertical="center"/>
    </xf>
    <xf numFmtId="189" fontId="20" fillId="0" borderId="15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38" fontId="20" fillId="0" borderId="19" xfId="49" applyFont="1" applyFill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0" fillId="0" borderId="24" xfId="0" applyNumberFormat="1" applyFont="1" applyBorder="1" applyAlignment="1">
      <alignment horizontal="right" vertical="center"/>
    </xf>
    <xf numFmtId="58" fontId="20" fillId="0" borderId="24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38" fontId="20" fillId="0" borderId="14" xfId="49" applyFont="1" applyFill="1" applyBorder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193" fontId="20" fillId="0" borderId="14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0" fillId="0" borderId="10" xfId="0" applyNumberFormat="1" applyFont="1" applyBorder="1" applyAlignment="1" quotePrefix="1">
      <alignment horizontal="right" vertical="center"/>
    </xf>
    <xf numFmtId="40" fontId="31" fillId="0" borderId="11" xfId="49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4" xfId="0" applyNumberFormat="1" applyFont="1" applyBorder="1" applyAlignment="1">
      <alignment horizontal="distributed" vertical="center"/>
    </xf>
    <xf numFmtId="38" fontId="20" fillId="0" borderId="24" xfId="49" applyFont="1" applyBorder="1" applyAlignment="1">
      <alignment vertical="center"/>
    </xf>
    <xf numFmtId="38" fontId="20" fillId="0" borderId="24" xfId="49" applyFont="1" applyFill="1" applyBorder="1" applyAlignment="1">
      <alignment vertical="center"/>
    </xf>
    <xf numFmtId="38" fontId="20" fillId="0" borderId="24" xfId="49" applyFont="1" applyFill="1" applyBorder="1" applyAlignment="1">
      <alignment horizontal="right" vertical="center"/>
    </xf>
    <xf numFmtId="58" fontId="20" fillId="0" borderId="15" xfId="0" applyNumberFormat="1" applyFont="1" applyBorder="1" applyAlignment="1">
      <alignment horizontal="center" vertical="center" shrinkToFit="1"/>
    </xf>
    <xf numFmtId="38" fontId="20" fillId="0" borderId="15" xfId="49" applyFont="1" applyFill="1" applyBorder="1" applyAlignment="1">
      <alignment horizontal="right" vertical="center"/>
    </xf>
    <xf numFmtId="178" fontId="20" fillId="0" borderId="24" xfId="0" applyNumberFormat="1" applyFont="1" applyBorder="1" applyAlignment="1">
      <alignment horizontal="right" vertical="center"/>
    </xf>
    <xf numFmtId="40" fontId="20" fillId="0" borderId="24" xfId="49" applyNumberFormat="1" applyFont="1" applyFill="1" applyBorder="1" applyAlignment="1">
      <alignment vertical="center"/>
    </xf>
    <xf numFmtId="40" fontId="20" fillId="0" borderId="24" xfId="49" applyNumberFormat="1" applyFont="1" applyFill="1" applyBorder="1" applyAlignment="1">
      <alignment horizontal="right" vertical="center"/>
    </xf>
    <xf numFmtId="58" fontId="21" fillId="0" borderId="19" xfId="0" applyNumberFormat="1" applyFont="1" applyFill="1" applyBorder="1" applyAlignment="1">
      <alignment horizontal="left"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5" xfId="0" applyNumberFormat="1" applyFont="1" applyBorder="1" applyAlignment="1">
      <alignment horizontal="distributed" vertical="center"/>
    </xf>
    <xf numFmtId="38" fontId="20" fillId="0" borderId="15" xfId="49" applyFont="1" applyBorder="1" applyAlignment="1">
      <alignment vertical="center"/>
    </xf>
    <xf numFmtId="38" fontId="20" fillId="0" borderId="15" xfId="49" applyFont="1" applyFill="1" applyBorder="1" applyAlignment="1">
      <alignment vertical="center"/>
    </xf>
    <xf numFmtId="177" fontId="20" fillId="0" borderId="15" xfId="0" applyNumberFormat="1" applyFont="1" applyFill="1" applyBorder="1" applyAlignment="1">
      <alignment horizontal="distributed" vertical="center"/>
    </xf>
    <xf numFmtId="178" fontId="20" fillId="0" borderId="15" xfId="0" applyNumberFormat="1" applyFont="1" applyBorder="1" applyAlignment="1">
      <alignment horizontal="right" vertical="center"/>
    </xf>
    <xf numFmtId="40" fontId="20" fillId="0" borderId="15" xfId="49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58" fontId="20" fillId="0" borderId="11" xfId="0" applyNumberFormat="1" applyFont="1" applyBorder="1" applyAlignment="1">
      <alignment horizontal="center" vertical="center" shrinkToFit="1"/>
    </xf>
    <xf numFmtId="38" fontId="20" fillId="0" borderId="11" xfId="49" applyFont="1" applyFill="1" applyBorder="1" applyAlignment="1">
      <alignment horizontal="right" vertical="center"/>
    </xf>
    <xf numFmtId="0" fontId="20" fillId="0" borderId="14" xfId="0" applyFont="1" applyBorder="1" applyAlignment="1">
      <alignment horizontal="distributed" vertical="center"/>
    </xf>
    <xf numFmtId="58" fontId="20" fillId="0" borderId="21" xfId="0" applyNumberFormat="1" applyFont="1" applyBorder="1" applyAlignment="1">
      <alignment horizontal="center" vertical="center" shrinkToFit="1"/>
    </xf>
    <xf numFmtId="0" fontId="20" fillId="0" borderId="21" xfId="0" applyNumberFormat="1" applyFont="1" applyBorder="1" applyAlignment="1">
      <alignment horizontal="right" vertical="center"/>
    </xf>
    <xf numFmtId="0" fontId="20" fillId="0" borderId="14" xfId="0" applyNumberFormat="1" applyFont="1" applyBorder="1" applyAlignment="1">
      <alignment horizontal="right" vertical="center"/>
    </xf>
    <xf numFmtId="0" fontId="20" fillId="0" borderId="16" xfId="0" applyNumberFormat="1" applyFont="1" applyBorder="1" applyAlignment="1">
      <alignment horizontal="right" vertical="center"/>
    </xf>
    <xf numFmtId="0" fontId="20" fillId="0" borderId="11" xfId="0" applyNumberFormat="1" applyFont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right" vertical="center"/>
    </xf>
    <xf numFmtId="40" fontId="20" fillId="0" borderId="11" xfId="49" applyNumberFormat="1" applyFont="1" applyFill="1" applyBorder="1" applyAlignment="1">
      <alignment vertical="center"/>
    </xf>
    <xf numFmtId="40" fontId="20" fillId="0" borderId="21" xfId="49" applyNumberFormat="1" applyFont="1" applyFill="1" applyBorder="1" applyAlignment="1">
      <alignment horizontal="right" vertical="center"/>
    </xf>
    <xf numFmtId="38" fontId="20" fillId="0" borderId="11" xfId="49" applyFont="1" applyBorder="1" applyAlignment="1">
      <alignment vertical="center"/>
    </xf>
    <xf numFmtId="38" fontId="20" fillId="0" borderId="11" xfId="49" applyFont="1" applyFill="1" applyBorder="1" applyAlignment="1">
      <alignment vertical="center"/>
    </xf>
    <xf numFmtId="38" fontId="20" fillId="0" borderId="14" xfId="49" applyFont="1" applyBorder="1" applyAlignment="1">
      <alignment vertical="center"/>
    </xf>
    <xf numFmtId="38" fontId="20" fillId="0" borderId="14" xfId="49" applyFont="1" applyFill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38" fontId="20" fillId="0" borderId="30" xfId="49" applyFont="1" applyBorder="1" applyAlignment="1">
      <alignment horizontal="center" vertical="center"/>
    </xf>
    <xf numFmtId="38" fontId="20" fillId="0" borderId="31" xfId="49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90" fontId="20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90" fontId="20" fillId="0" borderId="14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190" fontId="20" fillId="0" borderId="17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90" fontId="20" fillId="0" borderId="32" xfId="0" applyNumberFormat="1" applyFont="1" applyFill="1" applyBorder="1" applyAlignment="1">
      <alignment vertical="center"/>
    </xf>
    <xf numFmtId="190" fontId="20" fillId="0" borderId="33" xfId="0" applyNumberFormat="1" applyFont="1" applyFill="1" applyBorder="1" applyAlignment="1">
      <alignment vertical="center"/>
    </xf>
    <xf numFmtId="190" fontId="20" fillId="0" borderId="34" xfId="0" applyNumberFormat="1" applyFont="1" applyFill="1" applyBorder="1" applyAlignment="1">
      <alignment vertical="center"/>
    </xf>
    <xf numFmtId="190" fontId="20" fillId="0" borderId="25" xfId="0" applyNumberFormat="1" applyFont="1" applyFill="1" applyBorder="1" applyAlignment="1">
      <alignment vertical="center"/>
    </xf>
    <xf numFmtId="190" fontId="20" fillId="0" borderId="26" xfId="0" applyNumberFormat="1" applyFont="1" applyFill="1" applyBorder="1" applyAlignment="1">
      <alignment vertical="center"/>
    </xf>
    <xf numFmtId="194" fontId="20" fillId="0" borderId="32" xfId="61" applyNumberFormat="1" applyFont="1" applyFill="1" applyBorder="1" applyAlignment="1">
      <alignment vertical="center"/>
      <protection/>
    </xf>
    <xf numFmtId="194" fontId="20" fillId="0" borderId="33" xfId="61" applyNumberFormat="1" applyFont="1" applyFill="1" applyBorder="1" applyAlignment="1">
      <alignment vertical="center"/>
      <protection/>
    </xf>
    <xf numFmtId="194" fontId="20" fillId="0" borderId="34" xfId="61" applyNumberFormat="1" applyFont="1" applyFill="1" applyBorder="1" applyAlignment="1">
      <alignment vertical="center"/>
      <protection/>
    </xf>
    <xf numFmtId="194" fontId="20" fillId="0" borderId="17" xfId="61" applyNumberFormat="1" applyFont="1" applyFill="1" applyBorder="1" applyAlignment="1">
      <alignment vertical="center"/>
      <protection/>
    </xf>
    <xf numFmtId="194" fontId="20" fillId="0" borderId="25" xfId="61" applyNumberFormat="1" applyFont="1" applyFill="1" applyBorder="1" applyAlignment="1">
      <alignment vertical="center"/>
      <protection/>
    </xf>
    <xf numFmtId="194" fontId="20" fillId="0" borderId="26" xfId="61" applyNumberFormat="1" applyFont="1" applyFill="1" applyBorder="1" applyAlignment="1">
      <alignment vertical="center"/>
      <protection/>
    </xf>
    <xf numFmtId="0" fontId="2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 textRotation="255"/>
    </xf>
    <xf numFmtId="0" fontId="20" fillId="0" borderId="11" xfId="0" applyFont="1" applyBorder="1" applyAlignment="1">
      <alignment horizontal="distributed" vertical="center" textRotation="255"/>
    </xf>
    <xf numFmtId="194" fontId="20" fillId="0" borderId="17" xfId="61" applyNumberFormat="1" applyFont="1" applyFill="1" applyBorder="1" applyAlignment="1" quotePrefix="1">
      <alignment horizontal="right" vertical="center"/>
      <protection/>
    </xf>
    <xf numFmtId="194" fontId="20" fillId="0" borderId="25" xfId="61" applyNumberFormat="1" applyFont="1" applyFill="1" applyBorder="1" applyAlignment="1">
      <alignment horizontal="right" vertical="center"/>
      <protection/>
    </xf>
    <xf numFmtId="194" fontId="20" fillId="0" borderId="26" xfId="61" applyNumberFormat="1" applyFont="1" applyFill="1" applyBorder="1" applyAlignment="1">
      <alignment horizontal="right" vertical="center"/>
      <protection/>
    </xf>
    <xf numFmtId="0" fontId="21" fillId="0" borderId="1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distributed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5.25390625" style="28" customWidth="1"/>
    <col min="2" max="2" width="7.875" style="28" customWidth="1"/>
    <col min="3" max="5" width="9.875" style="28" customWidth="1"/>
    <col min="6" max="6" width="10.375" style="28" customWidth="1"/>
    <col min="7" max="7" width="9.875" style="28" customWidth="1"/>
    <col min="8" max="8" width="10.25390625" style="28" customWidth="1"/>
    <col min="9" max="9" width="9.25390625" style="28" customWidth="1"/>
    <col min="10" max="16384" width="9.00390625" style="28" customWidth="1"/>
  </cols>
  <sheetData>
    <row r="1" ht="19.5" customHeight="1">
      <c r="A1" s="14" t="s">
        <v>117</v>
      </c>
    </row>
    <row r="2" ht="19.5" customHeight="1"/>
    <row r="3" spans="1:9" ht="19.5" customHeight="1">
      <c r="A3" s="131" t="s">
        <v>34</v>
      </c>
      <c r="B3" s="131"/>
      <c r="C3" s="131"/>
      <c r="D3" s="131"/>
      <c r="G3" s="8" t="s">
        <v>0</v>
      </c>
      <c r="H3" s="8"/>
      <c r="I3" s="29"/>
    </row>
    <row r="4" spans="1:8" ht="19.5" customHeight="1">
      <c r="A4" s="132" t="s">
        <v>36</v>
      </c>
      <c r="B4" s="132"/>
      <c r="C4" s="123" t="s">
        <v>1</v>
      </c>
      <c r="D4" s="132" t="s">
        <v>2</v>
      </c>
      <c r="E4" s="132"/>
      <c r="F4" s="132"/>
      <c r="G4" s="132"/>
      <c r="H4" s="30"/>
    </row>
    <row r="5" spans="1:8" ht="19.5" customHeight="1">
      <c r="A5" s="133"/>
      <c r="B5" s="133"/>
      <c r="C5" s="124"/>
      <c r="D5" s="133" t="s">
        <v>3</v>
      </c>
      <c r="E5" s="132"/>
      <c r="F5" s="133" t="s">
        <v>4</v>
      </c>
      <c r="G5" s="132"/>
      <c r="H5" s="30"/>
    </row>
    <row r="6" spans="1:7" ht="19.5" customHeight="1" thickBot="1">
      <c r="A6" s="134"/>
      <c r="B6" s="134"/>
      <c r="C6" s="125"/>
      <c r="D6" s="62"/>
      <c r="E6" s="98" t="s">
        <v>108</v>
      </c>
      <c r="F6" s="67"/>
      <c r="G6" s="99" t="s">
        <v>108</v>
      </c>
    </row>
    <row r="7" spans="1:11" ht="19.5" customHeight="1" thickTop="1">
      <c r="A7" s="126" t="s">
        <v>88</v>
      </c>
      <c r="B7" s="127"/>
      <c r="C7" s="73">
        <v>258</v>
      </c>
      <c r="D7" s="15">
        <v>217</v>
      </c>
      <c r="E7" s="139"/>
      <c r="F7" s="15">
        <v>41</v>
      </c>
      <c r="G7" s="139"/>
      <c r="K7" s="33"/>
    </row>
    <row r="8" spans="1:7" ht="19.5" customHeight="1">
      <c r="A8" s="126" t="s">
        <v>87</v>
      </c>
      <c r="B8" s="127"/>
      <c r="C8" s="73">
        <v>403</v>
      </c>
      <c r="D8" s="15">
        <v>299</v>
      </c>
      <c r="E8" s="140"/>
      <c r="F8" s="15">
        <v>104</v>
      </c>
      <c r="G8" s="140"/>
    </row>
    <row r="9" spans="1:7" ht="19.5" customHeight="1">
      <c r="A9" s="126" t="s">
        <v>86</v>
      </c>
      <c r="B9" s="127"/>
      <c r="C9" s="73">
        <v>374</v>
      </c>
      <c r="D9" s="15">
        <v>316</v>
      </c>
      <c r="E9" s="15">
        <v>315</v>
      </c>
      <c r="F9" s="15">
        <v>58</v>
      </c>
      <c r="G9" s="15">
        <v>53</v>
      </c>
    </row>
    <row r="10" spans="1:7" ht="19.5" customHeight="1">
      <c r="A10" s="132" t="s">
        <v>93</v>
      </c>
      <c r="B10" s="132"/>
      <c r="C10" s="73">
        <v>375</v>
      </c>
      <c r="D10" s="15">
        <v>280</v>
      </c>
      <c r="E10" s="15">
        <v>280</v>
      </c>
      <c r="F10" s="15">
        <v>95</v>
      </c>
      <c r="G10" s="15">
        <v>89</v>
      </c>
    </row>
    <row r="11" spans="1:7" ht="19.5" customHeight="1">
      <c r="A11" s="132" t="s">
        <v>106</v>
      </c>
      <c r="B11" s="132"/>
      <c r="C11" s="73">
        <v>408</v>
      </c>
      <c r="D11" s="15">
        <v>332</v>
      </c>
      <c r="E11" s="15">
        <v>331</v>
      </c>
      <c r="F11" s="15">
        <v>76</v>
      </c>
      <c r="G11" s="15">
        <v>76</v>
      </c>
    </row>
    <row r="12" spans="1:8" ht="19.5" customHeight="1">
      <c r="A12" s="77" t="s">
        <v>109</v>
      </c>
      <c r="B12" s="71"/>
      <c r="C12" s="72"/>
      <c r="D12" s="72"/>
      <c r="E12" s="72"/>
      <c r="F12" s="72"/>
      <c r="G12" s="72"/>
      <c r="H12" s="72"/>
    </row>
    <row r="13" ht="19.5" customHeight="1"/>
    <row r="14" spans="1:9" ht="19.5" customHeight="1">
      <c r="A14" s="6" t="s">
        <v>79</v>
      </c>
      <c r="B14" s="7"/>
      <c r="C14" s="7"/>
      <c r="D14" s="7"/>
      <c r="H14" s="10"/>
      <c r="I14" s="10" t="s">
        <v>5</v>
      </c>
    </row>
    <row r="15" spans="1:9" ht="19.5" customHeight="1">
      <c r="A15" s="128" t="s">
        <v>32</v>
      </c>
      <c r="B15" s="128" t="s">
        <v>1</v>
      </c>
      <c r="C15" s="81" t="s">
        <v>3</v>
      </c>
      <c r="D15" s="82"/>
      <c r="E15" s="82"/>
      <c r="F15" s="82"/>
      <c r="G15" s="82"/>
      <c r="H15" s="83"/>
      <c r="I15" s="128" t="s">
        <v>4</v>
      </c>
    </row>
    <row r="16" spans="1:10" ht="21" customHeight="1">
      <c r="A16" s="129"/>
      <c r="B16" s="129"/>
      <c r="C16" s="128" t="s">
        <v>6</v>
      </c>
      <c r="D16" s="135" t="s">
        <v>22</v>
      </c>
      <c r="E16" s="136"/>
      <c r="F16" s="135" t="s">
        <v>21</v>
      </c>
      <c r="G16" s="136"/>
      <c r="H16" s="128" t="s">
        <v>7</v>
      </c>
      <c r="I16" s="129"/>
      <c r="J16" s="30"/>
    </row>
    <row r="17" spans="1:9" ht="21.75" customHeight="1" thickBot="1">
      <c r="A17" s="130"/>
      <c r="B17" s="130"/>
      <c r="C17" s="130"/>
      <c r="D17" s="63"/>
      <c r="E17" s="97" t="s">
        <v>91</v>
      </c>
      <c r="F17" s="96"/>
      <c r="G17" s="97" t="s">
        <v>91</v>
      </c>
      <c r="H17" s="130"/>
      <c r="I17" s="130"/>
    </row>
    <row r="18" spans="1:9" ht="19.5" customHeight="1" thickTop="1">
      <c r="A18" s="16" t="s">
        <v>88</v>
      </c>
      <c r="B18" s="17">
        <v>811</v>
      </c>
      <c r="C18" s="49">
        <v>726</v>
      </c>
      <c r="D18" s="49">
        <v>560</v>
      </c>
      <c r="E18" s="137"/>
      <c r="F18" s="49">
        <v>166</v>
      </c>
      <c r="G18" s="137"/>
      <c r="H18" s="31" t="s">
        <v>20</v>
      </c>
      <c r="I18" s="31">
        <v>85</v>
      </c>
    </row>
    <row r="19" spans="1:9" ht="19.5" customHeight="1">
      <c r="A19" s="16" t="s">
        <v>87</v>
      </c>
      <c r="B19" s="17">
        <v>882</v>
      </c>
      <c r="C19" s="49">
        <v>839</v>
      </c>
      <c r="D19" s="49">
        <v>602</v>
      </c>
      <c r="E19" s="138"/>
      <c r="F19" s="49">
        <v>237</v>
      </c>
      <c r="G19" s="137"/>
      <c r="H19" s="31" t="s">
        <v>20</v>
      </c>
      <c r="I19" s="31">
        <v>43</v>
      </c>
    </row>
    <row r="20" spans="1:9" s="68" customFormat="1" ht="19.5" customHeight="1">
      <c r="A20" s="84" t="s">
        <v>89</v>
      </c>
      <c r="B20" s="85">
        <f>SUM(C20,I20)</f>
        <v>1127</v>
      </c>
      <c r="C20" s="86">
        <f>SUM(D20,F20)</f>
        <v>1048</v>
      </c>
      <c r="D20" s="86">
        <v>872</v>
      </c>
      <c r="E20" s="86">
        <v>859</v>
      </c>
      <c r="F20" s="86">
        <v>176</v>
      </c>
      <c r="G20" s="138"/>
      <c r="H20" s="87" t="s">
        <v>20</v>
      </c>
      <c r="I20" s="87">
        <v>79</v>
      </c>
    </row>
    <row r="21" spans="1:9" ht="19.5" customHeight="1">
      <c r="A21" s="100" t="s">
        <v>97</v>
      </c>
      <c r="B21" s="101">
        <f>SUM(C21,I21)</f>
        <v>1203</v>
      </c>
      <c r="C21" s="102">
        <f>SUM(D21,F21)</f>
        <v>1171</v>
      </c>
      <c r="D21" s="102">
        <v>959</v>
      </c>
      <c r="E21" s="102">
        <v>959</v>
      </c>
      <c r="F21" s="102">
        <v>212</v>
      </c>
      <c r="G21" s="102">
        <v>26</v>
      </c>
      <c r="H21" s="89" t="s">
        <v>20</v>
      </c>
      <c r="I21" s="89">
        <v>32</v>
      </c>
    </row>
    <row r="22" spans="1:9" ht="19.5" customHeight="1" thickBot="1">
      <c r="A22" s="115" t="s">
        <v>110</v>
      </c>
      <c r="B22" s="119">
        <f>SUM(C22,I22)</f>
        <v>1198</v>
      </c>
      <c r="C22" s="120">
        <f>SUM(D22,F22)</f>
        <v>1158</v>
      </c>
      <c r="D22" s="120">
        <f>SUM(D23:D24,D26)</f>
        <v>967</v>
      </c>
      <c r="E22" s="120">
        <f>SUM(E23:E24,E26)</f>
        <v>967</v>
      </c>
      <c r="F22" s="120">
        <f>SUM(F23:F24,F26)</f>
        <v>191</v>
      </c>
      <c r="G22" s="120">
        <f>SUM(G23:G24,G26)</f>
        <v>191</v>
      </c>
      <c r="H22" s="109" t="s">
        <v>20</v>
      </c>
      <c r="I22" s="120">
        <f>SUM(I23:I24,I26)</f>
        <v>40</v>
      </c>
    </row>
    <row r="23" spans="1:9" ht="19.5" customHeight="1" thickTop="1">
      <c r="A23" s="110" t="s">
        <v>25</v>
      </c>
      <c r="B23" s="121">
        <f>SUM(C23,I23)</f>
        <v>489</v>
      </c>
      <c r="C23" s="122">
        <f>SUM(D23,F23)</f>
        <v>481</v>
      </c>
      <c r="D23" s="74">
        <v>396</v>
      </c>
      <c r="E23" s="74">
        <v>396</v>
      </c>
      <c r="F23" s="74">
        <v>85</v>
      </c>
      <c r="G23" s="74">
        <v>85</v>
      </c>
      <c r="H23" s="74" t="s">
        <v>8</v>
      </c>
      <c r="I23" s="74">
        <v>8</v>
      </c>
    </row>
    <row r="24" spans="1:9" ht="19.5" customHeight="1">
      <c r="A24" s="2" t="s">
        <v>26</v>
      </c>
      <c r="B24" s="121">
        <f>SUM(C24,I24)</f>
        <v>78</v>
      </c>
      <c r="C24" s="122">
        <f>SUM(D24,F24)</f>
        <v>78</v>
      </c>
      <c r="D24" s="31">
        <v>70</v>
      </c>
      <c r="E24" s="31">
        <v>70</v>
      </c>
      <c r="F24" s="31">
        <v>8</v>
      </c>
      <c r="G24" s="31">
        <v>8</v>
      </c>
      <c r="H24" s="31" t="s">
        <v>8</v>
      </c>
      <c r="I24" s="31" t="s">
        <v>8</v>
      </c>
    </row>
    <row r="25" spans="1:9" ht="19.5" customHeight="1">
      <c r="A25" s="2" t="s">
        <v>27</v>
      </c>
      <c r="B25" s="31" t="s">
        <v>8</v>
      </c>
      <c r="C25" s="31" t="s">
        <v>8</v>
      </c>
      <c r="D25" s="31" t="s">
        <v>8</v>
      </c>
      <c r="E25" s="31" t="s">
        <v>8</v>
      </c>
      <c r="F25" s="31" t="s">
        <v>8</v>
      </c>
      <c r="G25" s="31" t="s">
        <v>8</v>
      </c>
      <c r="H25" s="31" t="s">
        <v>8</v>
      </c>
      <c r="I25" s="31" t="s">
        <v>8</v>
      </c>
    </row>
    <row r="26" spans="1:9" ht="19.5" customHeight="1">
      <c r="A26" s="2" t="s">
        <v>28</v>
      </c>
      <c r="B26" s="121">
        <f>SUM(C26,I26)</f>
        <v>631</v>
      </c>
      <c r="C26" s="122">
        <f>SUM(D26,F26)</f>
        <v>599</v>
      </c>
      <c r="D26" s="31">
        <v>501</v>
      </c>
      <c r="E26" s="31">
        <v>501</v>
      </c>
      <c r="F26" s="31">
        <v>98</v>
      </c>
      <c r="G26" s="31">
        <v>98</v>
      </c>
      <c r="H26" s="31" t="s">
        <v>8</v>
      </c>
      <c r="I26" s="31">
        <v>32</v>
      </c>
    </row>
    <row r="27" spans="1:9" ht="19.5" customHeight="1">
      <c r="A27" s="2" t="s">
        <v>9</v>
      </c>
      <c r="B27" s="75" t="s">
        <v>20</v>
      </c>
      <c r="C27" s="31" t="s">
        <v>20</v>
      </c>
      <c r="D27" s="31" t="s">
        <v>20</v>
      </c>
      <c r="E27" s="31" t="s">
        <v>8</v>
      </c>
      <c r="F27" s="31" t="s">
        <v>20</v>
      </c>
      <c r="G27" s="31" t="s">
        <v>8</v>
      </c>
      <c r="H27" s="31" t="s">
        <v>8</v>
      </c>
      <c r="I27" s="31" t="s">
        <v>8</v>
      </c>
    </row>
    <row r="28" spans="1:3" ht="13.5">
      <c r="A28" s="78" t="s">
        <v>101</v>
      </c>
      <c r="B28" s="61"/>
      <c r="C28" s="60"/>
    </row>
    <row r="29" ht="13.5">
      <c r="H29" s="33"/>
    </row>
  </sheetData>
  <sheetProtection/>
  <mergeCells count="22">
    <mergeCell ref="F16:G16"/>
    <mergeCell ref="A9:B9"/>
    <mergeCell ref="D16:E16"/>
    <mergeCell ref="A10:B10"/>
    <mergeCell ref="A7:B7"/>
    <mergeCell ref="E18:E19"/>
    <mergeCell ref="G18:G20"/>
    <mergeCell ref="I15:I17"/>
    <mergeCell ref="A11:B11"/>
    <mergeCell ref="E7:E8"/>
    <mergeCell ref="G7:G8"/>
    <mergeCell ref="H16:H17"/>
    <mergeCell ref="C4:C6"/>
    <mergeCell ref="A8:B8"/>
    <mergeCell ref="B15:B17"/>
    <mergeCell ref="A3:D3"/>
    <mergeCell ref="D4:G4"/>
    <mergeCell ref="A4:B6"/>
    <mergeCell ref="D5:E5"/>
    <mergeCell ref="F5:G5"/>
    <mergeCell ref="C16:C17"/>
    <mergeCell ref="A15:A17"/>
  </mergeCells>
  <printOptions horizontalCentered="1"/>
  <pageMargins left="0.7874015748031497" right="0.7874015748031497" top="0.7874015748031497" bottom="0.7874015748031497" header="0.5118110236220472" footer="0.5118110236220472"/>
  <pageSetup firstPageNumber="35" useFirstPageNumber="1" horizontalDpi="600" verticalDpi="600" orientation="portrait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view="pageBreakPreview" zoomScaleSheetLayoutView="100" workbookViewId="0" topLeftCell="A1">
      <selection activeCell="F12" sqref="F12"/>
    </sheetView>
  </sheetViews>
  <sheetFormatPr defaultColWidth="9.00390625" defaultRowHeight="13.5"/>
  <cols>
    <col min="1" max="1" width="13.50390625" style="28" customWidth="1"/>
    <col min="2" max="17" width="4.625" style="28" customWidth="1"/>
    <col min="18" max="18" width="9.625" style="28" customWidth="1"/>
    <col min="19" max="16384" width="9.00390625" style="28" customWidth="1"/>
  </cols>
  <sheetData>
    <row r="1" spans="1:17" ht="19.5" customHeight="1">
      <c r="A1" s="7" t="s">
        <v>35</v>
      </c>
      <c r="B1" s="7"/>
      <c r="C1" s="7"/>
      <c r="D1" s="7"/>
      <c r="E1" s="7"/>
      <c r="F1" s="7"/>
      <c r="G1" s="7"/>
      <c r="H1" s="7"/>
      <c r="I1" s="7"/>
      <c r="P1" s="141" t="s">
        <v>10</v>
      </c>
      <c r="Q1" s="141"/>
    </row>
    <row r="2" spans="1:17" ht="19.5" customHeight="1">
      <c r="A2" s="142" t="s">
        <v>32</v>
      </c>
      <c r="B2" s="132" t="s">
        <v>1</v>
      </c>
      <c r="C2" s="132"/>
      <c r="D2" s="132"/>
      <c r="E2" s="132"/>
      <c r="F2" s="132" t="s">
        <v>22</v>
      </c>
      <c r="G2" s="132"/>
      <c r="H2" s="132"/>
      <c r="I2" s="132"/>
      <c r="J2" s="132" t="s">
        <v>21</v>
      </c>
      <c r="K2" s="132"/>
      <c r="L2" s="132"/>
      <c r="M2" s="132"/>
      <c r="N2" s="132" t="s">
        <v>7</v>
      </c>
      <c r="O2" s="132"/>
      <c r="P2" s="132"/>
      <c r="Q2" s="132"/>
    </row>
    <row r="3" spans="1:17" ht="38.25" thickBot="1">
      <c r="A3" s="143"/>
      <c r="B3" s="4" t="s">
        <v>1</v>
      </c>
      <c r="C3" s="4" t="s">
        <v>11</v>
      </c>
      <c r="D3" s="4" t="s">
        <v>12</v>
      </c>
      <c r="E3" s="4" t="s">
        <v>13</v>
      </c>
      <c r="F3" s="4" t="s">
        <v>6</v>
      </c>
      <c r="G3" s="4" t="s">
        <v>11</v>
      </c>
      <c r="H3" s="4" t="s">
        <v>12</v>
      </c>
      <c r="I3" s="4" t="s">
        <v>13</v>
      </c>
      <c r="J3" s="4" t="s">
        <v>6</v>
      </c>
      <c r="K3" s="4" t="s">
        <v>11</v>
      </c>
      <c r="L3" s="4" t="s">
        <v>12</v>
      </c>
      <c r="M3" s="4" t="s">
        <v>13</v>
      </c>
      <c r="N3" s="4" t="s">
        <v>6</v>
      </c>
      <c r="O3" s="4" t="s">
        <v>11</v>
      </c>
      <c r="P3" s="4" t="s">
        <v>12</v>
      </c>
      <c r="Q3" s="4" t="s">
        <v>13</v>
      </c>
    </row>
    <row r="4" spans="1:17" ht="19.5" customHeight="1" thickTop="1">
      <c r="A4" s="36" t="s">
        <v>81</v>
      </c>
      <c r="B4" s="31">
        <v>589</v>
      </c>
      <c r="C4" s="31">
        <v>60</v>
      </c>
      <c r="D4" s="31">
        <v>55</v>
      </c>
      <c r="E4" s="31">
        <v>474</v>
      </c>
      <c r="F4" s="31">
        <v>336</v>
      </c>
      <c r="G4" s="31">
        <v>45</v>
      </c>
      <c r="H4" s="31">
        <v>12</v>
      </c>
      <c r="I4" s="31">
        <v>278</v>
      </c>
      <c r="J4" s="31">
        <v>253</v>
      </c>
      <c r="K4" s="31">
        <v>14</v>
      </c>
      <c r="L4" s="31">
        <v>43</v>
      </c>
      <c r="M4" s="31">
        <v>196</v>
      </c>
      <c r="N4" s="31" t="s">
        <v>20</v>
      </c>
      <c r="O4" s="31" t="s">
        <v>20</v>
      </c>
      <c r="P4" s="31" t="s">
        <v>20</v>
      </c>
      <c r="Q4" s="31" t="s">
        <v>20</v>
      </c>
    </row>
    <row r="5" spans="1:17" ht="19.5" customHeight="1">
      <c r="A5" s="70" t="s">
        <v>82</v>
      </c>
      <c r="B5" s="31">
        <v>270</v>
      </c>
      <c r="C5" s="31">
        <v>48</v>
      </c>
      <c r="D5" s="31">
        <v>35</v>
      </c>
      <c r="E5" s="31">
        <v>187</v>
      </c>
      <c r="F5" s="31">
        <v>74</v>
      </c>
      <c r="G5" s="31">
        <v>42</v>
      </c>
      <c r="H5" s="31">
        <v>23</v>
      </c>
      <c r="I5" s="31">
        <v>9</v>
      </c>
      <c r="J5" s="31">
        <v>197</v>
      </c>
      <c r="K5" s="31">
        <v>5</v>
      </c>
      <c r="L5" s="31">
        <v>13</v>
      </c>
      <c r="M5" s="31">
        <v>179</v>
      </c>
      <c r="N5" s="31" t="s">
        <v>20</v>
      </c>
      <c r="O5" s="31" t="s">
        <v>20</v>
      </c>
      <c r="P5" s="31" t="s">
        <v>20</v>
      </c>
      <c r="Q5" s="31" t="s">
        <v>20</v>
      </c>
    </row>
    <row r="6" spans="1:17" ht="19.5" customHeight="1">
      <c r="A6" s="88" t="s">
        <v>98</v>
      </c>
      <c r="B6" s="89">
        <v>311</v>
      </c>
      <c r="C6" s="89">
        <v>41</v>
      </c>
      <c r="D6" s="89">
        <v>89</v>
      </c>
      <c r="E6" s="89">
        <v>181</v>
      </c>
      <c r="F6" s="89">
        <v>74</v>
      </c>
      <c r="G6" s="89">
        <v>37</v>
      </c>
      <c r="H6" s="89">
        <v>37</v>
      </c>
      <c r="I6" s="89">
        <v>0</v>
      </c>
      <c r="J6" s="89">
        <v>237</v>
      </c>
      <c r="K6" s="89">
        <v>4</v>
      </c>
      <c r="L6" s="89">
        <v>52</v>
      </c>
      <c r="M6" s="89">
        <v>181</v>
      </c>
      <c r="N6" s="89" t="s">
        <v>20</v>
      </c>
      <c r="O6" s="89" t="s">
        <v>20</v>
      </c>
      <c r="P6" s="87" t="s">
        <v>20</v>
      </c>
      <c r="Q6" s="87" t="s">
        <v>20</v>
      </c>
    </row>
    <row r="7" spans="1:17" s="68" customFormat="1" ht="19.5" customHeight="1">
      <c r="A7" s="88" t="s">
        <v>99</v>
      </c>
      <c r="B7" s="89">
        <f>SUM(C7:E7)</f>
        <v>148</v>
      </c>
      <c r="C7" s="89">
        <f>SUM(C8:C12)</f>
        <v>50</v>
      </c>
      <c r="D7" s="89">
        <f>SUM(D8:D12)</f>
        <v>98</v>
      </c>
      <c r="E7" s="89">
        <f>SUM(E8:E12)</f>
        <v>0</v>
      </c>
      <c r="F7" s="89">
        <f>SUM(G7:I7)</f>
        <v>124</v>
      </c>
      <c r="G7" s="89">
        <f>SUM(G8:G12)</f>
        <v>40</v>
      </c>
      <c r="H7" s="89">
        <f>SUM(H8:H12)</f>
        <v>84</v>
      </c>
      <c r="I7" s="89">
        <f>SUM(I8:I12)</f>
        <v>0</v>
      </c>
      <c r="J7" s="89">
        <f>SUM(K7:M7)</f>
        <v>24</v>
      </c>
      <c r="K7" s="89">
        <f>SUM(K8:K12)</f>
        <v>10</v>
      </c>
      <c r="L7" s="89">
        <f>SUM(L8:L12)</f>
        <v>14</v>
      </c>
      <c r="M7" s="89">
        <f>SUM(M8:M12)</f>
        <v>0</v>
      </c>
      <c r="N7" s="89" t="s">
        <v>20</v>
      </c>
      <c r="O7" s="89" t="s">
        <v>20</v>
      </c>
      <c r="P7" s="89" t="s">
        <v>20</v>
      </c>
      <c r="Q7" s="89" t="s">
        <v>20</v>
      </c>
    </row>
    <row r="8" spans="1:17" s="68" customFormat="1" ht="19.5" customHeight="1" thickBot="1">
      <c r="A8" s="108" t="s">
        <v>111</v>
      </c>
      <c r="B8" s="109">
        <f>SUM(C8:E8)</f>
        <v>74</v>
      </c>
      <c r="C8" s="109">
        <f>SUM(C9:C13)</f>
        <v>25</v>
      </c>
      <c r="D8" s="109">
        <f>SUM(D9:D13)</f>
        <v>49</v>
      </c>
      <c r="E8" s="109" t="s">
        <v>8</v>
      </c>
      <c r="F8" s="109">
        <f>SUM(G8:I8)</f>
        <v>62</v>
      </c>
      <c r="G8" s="109">
        <f>SUM(G9:G13)</f>
        <v>20</v>
      </c>
      <c r="H8" s="109">
        <f>SUM(H9:H13)</f>
        <v>42</v>
      </c>
      <c r="I8" s="109" t="s">
        <v>8</v>
      </c>
      <c r="J8" s="109">
        <f>SUM(K8:M8)</f>
        <v>12</v>
      </c>
      <c r="K8" s="109">
        <f>SUM(K9:K13)</f>
        <v>5</v>
      </c>
      <c r="L8" s="109">
        <f>SUM(L9:L13)</f>
        <v>7</v>
      </c>
      <c r="M8" s="109" t="s">
        <v>8</v>
      </c>
      <c r="N8" s="109" t="s">
        <v>20</v>
      </c>
      <c r="O8" s="109" t="s">
        <v>20</v>
      </c>
      <c r="P8" s="109" t="s">
        <v>20</v>
      </c>
      <c r="Q8" s="109" t="s">
        <v>20</v>
      </c>
    </row>
    <row r="9" spans="1:17" s="68" customFormat="1" ht="19.5" customHeight="1" thickTop="1">
      <c r="A9" s="110" t="s">
        <v>25</v>
      </c>
      <c r="B9" s="74">
        <f>SUM(C9:E9)</f>
        <v>37</v>
      </c>
      <c r="C9" s="74">
        <f>SUM(G9,K9,O9)</f>
        <v>14</v>
      </c>
      <c r="D9" s="74">
        <f>SUM(H9,L9,P9)</f>
        <v>23</v>
      </c>
      <c r="E9" s="74" t="s">
        <v>8</v>
      </c>
      <c r="F9" s="74">
        <f>SUM(G9:I9)</f>
        <v>31</v>
      </c>
      <c r="G9" s="74">
        <f>+9+2</f>
        <v>11</v>
      </c>
      <c r="H9" s="74">
        <v>20</v>
      </c>
      <c r="I9" s="74" t="s">
        <v>8</v>
      </c>
      <c r="J9" s="74">
        <f>SUM(K9:M9)</f>
        <v>6</v>
      </c>
      <c r="K9" s="74">
        <v>3</v>
      </c>
      <c r="L9" s="74">
        <v>3</v>
      </c>
      <c r="M9" s="74" t="s">
        <v>8</v>
      </c>
      <c r="N9" s="74" t="s">
        <v>8</v>
      </c>
      <c r="O9" s="74" t="s">
        <v>8</v>
      </c>
      <c r="P9" s="74" t="s">
        <v>8</v>
      </c>
      <c r="Q9" s="74" t="s">
        <v>8</v>
      </c>
    </row>
    <row r="10" spans="1:17" s="68" customFormat="1" ht="19.5" customHeight="1">
      <c r="A10" s="2" t="s">
        <v>26</v>
      </c>
      <c r="B10" s="74">
        <f>SUM(C10:E10)</f>
        <v>5</v>
      </c>
      <c r="C10" s="74">
        <f>SUM(G10,K10,O10)</f>
        <v>1</v>
      </c>
      <c r="D10" s="74">
        <f>SUM(H10,L10,P10)</f>
        <v>4</v>
      </c>
      <c r="E10" s="74" t="s">
        <v>8</v>
      </c>
      <c r="F10" s="74">
        <f>SUM(G10:I10)</f>
        <v>4</v>
      </c>
      <c r="G10" s="31">
        <v>1</v>
      </c>
      <c r="H10" s="31">
        <v>3</v>
      </c>
      <c r="I10" s="31" t="s">
        <v>8</v>
      </c>
      <c r="J10" s="74">
        <f>SUM(K10:M10)</f>
        <v>1</v>
      </c>
      <c r="K10" s="31">
        <v>0</v>
      </c>
      <c r="L10" s="31">
        <v>1</v>
      </c>
      <c r="M10" s="31" t="s">
        <v>8</v>
      </c>
      <c r="N10" s="74" t="s">
        <v>8</v>
      </c>
      <c r="O10" s="74" t="s">
        <v>8</v>
      </c>
      <c r="P10" s="74" t="s">
        <v>8</v>
      </c>
      <c r="Q10" s="74" t="s">
        <v>8</v>
      </c>
    </row>
    <row r="11" spans="1:17" ht="19.5" customHeight="1">
      <c r="A11" s="2" t="s">
        <v>27</v>
      </c>
      <c r="B11" s="74" t="s">
        <v>8</v>
      </c>
      <c r="C11" s="74" t="s">
        <v>8</v>
      </c>
      <c r="D11" s="74" t="s">
        <v>8</v>
      </c>
      <c r="E11" s="74" t="s">
        <v>8</v>
      </c>
      <c r="F11" s="74" t="s">
        <v>8</v>
      </c>
      <c r="G11" s="74" t="s">
        <v>8</v>
      </c>
      <c r="H11" s="74" t="s">
        <v>8</v>
      </c>
      <c r="I11" s="74" t="s">
        <v>8</v>
      </c>
      <c r="J11" s="74" t="s">
        <v>8</v>
      </c>
      <c r="K11" s="74" t="s">
        <v>8</v>
      </c>
      <c r="L11" s="74" t="s">
        <v>8</v>
      </c>
      <c r="M11" s="74" t="s">
        <v>8</v>
      </c>
      <c r="N11" s="74" t="s">
        <v>8</v>
      </c>
      <c r="O11" s="74" t="s">
        <v>8</v>
      </c>
      <c r="P11" s="74" t="s">
        <v>8</v>
      </c>
      <c r="Q11" s="74" t="s">
        <v>8</v>
      </c>
    </row>
    <row r="12" spans="1:17" s="68" customFormat="1" ht="19.5" customHeight="1">
      <c r="A12" s="2" t="s">
        <v>28</v>
      </c>
      <c r="B12" s="74">
        <f>SUM(C12:E12)</f>
        <v>32</v>
      </c>
      <c r="C12" s="74">
        <f>SUM(G12,K12,O12)</f>
        <v>10</v>
      </c>
      <c r="D12" s="74">
        <f>SUM(H12,L12,P12)</f>
        <v>22</v>
      </c>
      <c r="E12" s="74" t="s">
        <v>8</v>
      </c>
      <c r="F12" s="74">
        <f>SUM(G12:I12)</f>
        <v>27</v>
      </c>
      <c r="G12" s="31">
        <v>8</v>
      </c>
      <c r="H12" s="31">
        <v>19</v>
      </c>
      <c r="I12" s="31" t="s">
        <v>8</v>
      </c>
      <c r="J12" s="74">
        <f>SUM(K12:M12)</f>
        <v>5</v>
      </c>
      <c r="K12" s="31">
        <v>2</v>
      </c>
      <c r="L12" s="31">
        <v>3</v>
      </c>
      <c r="M12" s="31" t="s">
        <v>8</v>
      </c>
      <c r="N12" s="74" t="s">
        <v>8</v>
      </c>
      <c r="O12" s="74" t="s">
        <v>8</v>
      </c>
      <c r="P12" s="74" t="s">
        <v>8</v>
      </c>
      <c r="Q12" s="74" t="s">
        <v>8</v>
      </c>
    </row>
    <row r="13" spans="1:17" ht="19.5" customHeight="1">
      <c r="A13" s="2" t="s">
        <v>9</v>
      </c>
      <c r="B13" s="74" t="s">
        <v>8</v>
      </c>
      <c r="C13" s="74" t="s">
        <v>8</v>
      </c>
      <c r="D13" s="74" t="s">
        <v>8</v>
      </c>
      <c r="E13" s="74" t="s">
        <v>8</v>
      </c>
      <c r="F13" s="74" t="s">
        <v>8</v>
      </c>
      <c r="G13" s="74" t="s">
        <v>8</v>
      </c>
      <c r="H13" s="74" t="s">
        <v>8</v>
      </c>
      <c r="I13" s="74" t="s">
        <v>8</v>
      </c>
      <c r="J13" s="74" t="s">
        <v>8</v>
      </c>
      <c r="K13" s="74" t="s">
        <v>8</v>
      </c>
      <c r="L13" s="74" t="s">
        <v>8</v>
      </c>
      <c r="M13" s="74" t="s">
        <v>8</v>
      </c>
      <c r="N13" s="31" t="s">
        <v>8</v>
      </c>
      <c r="O13" s="31" t="s">
        <v>20</v>
      </c>
      <c r="P13" s="31" t="s">
        <v>20</v>
      </c>
      <c r="Q13" s="31" t="s">
        <v>20</v>
      </c>
    </row>
    <row r="14" spans="1:18" ht="24.75" customHeight="1">
      <c r="A14" s="25" t="s">
        <v>77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19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6">
    <mergeCell ref="P1:Q1"/>
    <mergeCell ref="A2:A3"/>
    <mergeCell ref="B2:E2"/>
    <mergeCell ref="F2:I2"/>
    <mergeCell ref="J2:M2"/>
    <mergeCell ref="N2:Q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SheetLayoutView="100" workbookViewId="0" topLeftCell="A1">
      <selection activeCell="H16" sqref="H16"/>
    </sheetView>
  </sheetViews>
  <sheetFormatPr defaultColWidth="9.00390625" defaultRowHeight="13.5"/>
  <cols>
    <col min="1" max="1" width="18.125" style="28" customWidth="1"/>
    <col min="2" max="19" width="7.375" style="28" customWidth="1"/>
    <col min="20" max="16384" width="9.00390625" style="28" customWidth="1"/>
  </cols>
  <sheetData>
    <row r="1" spans="2:19" ht="19.5" customHeight="1">
      <c r="B1" s="1" t="s">
        <v>37</v>
      </c>
      <c r="J1" s="10" t="s">
        <v>16</v>
      </c>
      <c r="M1" s="35"/>
      <c r="S1" s="10" t="s">
        <v>24</v>
      </c>
    </row>
    <row r="2" spans="1:19" ht="15.75" customHeight="1">
      <c r="A2" s="144" t="s">
        <v>31</v>
      </c>
      <c r="B2" s="123" t="s">
        <v>1</v>
      </c>
      <c r="C2" s="147"/>
      <c r="D2" s="148"/>
      <c r="E2" s="123" t="s">
        <v>22</v>
      </c>
      <c r="F2" s="147"/>
      <c r="G2" s="147"/>
      <c r="H2" s="152"/>
      <c r="I2" s="152"/>
      <c r="J2" s="153"/>
      <c r="K2" s="123" t="s">
        <v>21</v>
      </c>
      <c r="L2" s="147"/>
      <c r="M2" s="148"/>
      <c r="N2" s="123" t="s">
        <v>30</v>
      </c>
      <c r="O2" s="147"/>
      <c r="P2" s="148"/>
      <c r="Q2" s="123" t="s">
        <v>7</v>
      </c>
      <c r="R2" s="147"/>
      <c r="S2" s="148"/>
    </row>
    <row r="3" spans="1:19" ht="15.75" customHeight="1">
      <c r="A3" s="145"/>
      <c r="B3" s="149"/>
      <c r="C3" s="150"/>
      <c r="D3" s="151"/>
      <c r="E3" s="66"/>
      <c r="F3" s="64"/>
      <c r="G3" s="65"/>
      <c r="H3" s="154" t="s">
        <v>91</v>
      </c>
      <c r="I3" s="152"/>
      <c r="J3" s="153"/>
      <c r="K3" s="149"/>
      <c r="L3" s="150"/>
      <c r="M3" s="151"/>
      <c r="N3" s="149"/>
      <c r="O3" s="150"/>
      <c r="P3" s="151"/>
      <c r="Q3" s="149"/>
      <c r="R3" s="150"/>
      <c r="S3" s="151"/>
    </row>
    <row r="4" spans="1:19" ht="15.75" customHeight="1" thickBot="1">
      <c r="A4" s="146"/>
      <c r="B4" s="3" t="s">
        <v>1</v>
      </c>
      <c r="C4" s="3" t="s">
        <v>14</v>
      </c>
      <c r="D4" s="3" t="s">
        <v>15</v>
      </c>
      <c r="E4" s="3" t="s">
        <v>1</v>
      </c>
      <c r="F4" s="3" t="s">
        <v>14</v>
      </c>
      <c r="G4" s="3" t="s">
        <v>15</v>
      </c>
      <c r="H4" s="3" t="s">
        <v>1</v>
      </c>
      <c r="I4" s="3" t="s">
        <v>14</v>
      </c>
      <c r="J4" s="3" t="s">
        <v>15</v>
      </c>
      <c r="K4" s="3" t="s">
        <v>1</v>
      </c>
      <c r="L4" s="3" t="s">
        <v>14</v>
      </c>
      <c r="M4" s="3" t="s">
        <v>15</v>
      </c>
      <c r="N4" s="3" t="s">
        <v>1</v>
      </c>
      <c r="O4" s="3" t="s">
        <v>14</v>
      </c>
      <c r="P4" s="3" t="s">
        <v>15</v>
      </c>
      <c r="Q4" s="3" t="s">
        <v>1</v>
      </c>
      <c r="R4" s="3" t="s">
        <v>14</v>
      </c>
      <c r="S4" s="3" t="s">
        <v>15</v>
      </c>
    </row>
    <row r="5" spans="1:19" ht="15.75" customHeight="1" thickTop="1">
      <c r="A5" s="36" t="s">
        <v>81</v>
      </c>
      <c r="B5" s="26">
        <v>258</v>
      </c>
      <c r="C5" s="26">
        <v>258</v>
      </c>
      <c r="D5" s="26">
        <v>0</v>
      </c>
      <c r="E5" s="26">
        <v>185</v>
      </c>
      <c r="F5" s="26">
        <v>185</v>
      </c>
      <c r="G5" s="26">
        <v>0</v>
      </c>
      <c r="H5" s="139"/>
      <c r="I5" s="139"/>
      <c r="J5" s="139"/>
      <c r="K5" s="26">
        <v>31</v>
      </c>
      <c r="L5" s="26">
        <v>31</v>
      </c>
      <c r="M5" s="26" t="s">
        <v>8</v>
      </c>
      <c r="N5" s="26" t="s">
        <v>8</v>
      </c>
      <c r="O5" s="26" t="s">
        <v>8</v>
      </c>
      <c r="P5" s="26" t="s">
        <v>8</v>
      </c>
      <c r="Q5" s="26">
        <v>41</v>
      </c>
      <c r="R5" s="26">
        <v>41</v>
      </c>
      <c r="S5" s="26" t="s">
        <v>8</v>
      </c>
    </row>
    <row r="6" spans="1:19" ht="15.75" customHeight="1">
      <c r="A6" s="36" t="s">
        <v>82</v>
      </c>
      <c r="B6" s="69">
        <v>403</v>
      </c>
      <c r="C6" s="69">
        <v>394</v>
      </c>
      <c r="D6" s="69">
        <v>9</v>
      </c>
      <c r="E6" s="69">
        <v>256</v>
      </c>
      <c r="F6" s="69">
        <v>256</v>
      </c>
      <c r="G6" s="69" t="s">
        <v>8</v>
      </c>
      <c r="H6" s="140"/>
      <c r="I6" s="140"/>
      <c r="J6" s="140"/>
      <c r="K6" s="69">
        <v>43</v>
      </c>
      <c r="L6" s="69">
        <v>43</v>
      </c>
      <c r="M6" s="69" t="s">
        <v>8</v>
      </c>
      <c r="N6" s="69" t="s">
        <v>8</v>
      </c>
      <c r="O6" s="69" t="s">
        <v>8</v>
      </c>
      <c r="P6" s="69" t="s">
        <v>8</v>
      </c>
      <c r="Q6" s="69">
        <v>104</v>
      </c>
      <c r="R6" s="69">
        <v>95</v>
      </c>
      <c r="S6" s="69">
        <v>9</v>
      </c>
    </row>
    <row r="7" spans="1:19" ht="15.75" customHeight="1">
      <c r="A7" s="70" t="s">
        <v>94</v>
      </c>
      <c r="B7" s="26">
        <v>374</v>
      </c>
      <c r="C7" s="26">
        <v>368</v>
      </c>
      <c r="D7" s="26">
        <v>6</v>
      </c>
      <c r="E7" s="26">
        <v>273</v>
      </c>
      <c r="F7" s="26">
        <v>273</v>
      </c>
      <c r="G7" s="26" t="s">
        <v>8</v>
      </c>
      <c r="H7" s="26">
        <v>260</v>
      </c>
      <c r="I7" s="26">
        <v>260</v>
      </c>
      <c r="J7" s="26" t="s">
        <v>80</v>
      </c>
      <c r="K7" s="26">
        <v>43</v>
      </c>
      <c r="L7" s="26">
        <v>43</v>
      </c>
      <c r="M7" s="26">
        <v>0</v>
      </c>
      <c r="N7" s="26" t="s">
        <v>8</v>
      </c>
      <c r="O7" s="26" t="s">
        <v>8</v>
      </c>
      <c r="P7" s="26" t="s">
        <v>8</v>
      </c>
      <c r="Q7" s="26">
        <v>58</v>
      </c>
      <c r="R7" s="26"/>
      <c r="S7" s="26"/>
    </row>
    <row r="8" spans="1:19" ht="15.75" customHeight="1">
      <c r="A8" s="36" t="s">
        <v>95</v>
      </c>
      <c r="B8" s="26">
        <v>375</v>
      </c>
      <c r="C8" s="26">
        <v>369</v>
      </c>
      <c r="D8" s="26">
        <v>6</v>
      </c>
      <c r="E8" s="26">
        <v>241</v>
      </c>
      <c r="F8" s="26">
        <v>241</v>
      </c>
      <c r="G8" s="26" t="s">
        <v>8</v>
      </c>
      <c r="H8" s="26">
        <v>241</v>
      </c>
      <c r="I8" s="26">
        <v>241</v>
      </c>
      <c r="J8" s="26" t="s">
        <v>8</v>
      </c>
      <c r="K8" s="26">
        <v>30</v>
      </c>
      <c r="L8" s="26">
        <v>30</v>
      </c>
      <c r="M8" s="26" t="s">
        <v>8</v>
      </c>
      <c r="N8" s="26" t="s">
        <v>8</v>
      </c>
      <c r="O8" s="26" t="s">
        <v>8</v>
      </c>
      <c r="P8" s="26" t="s">
        <v>8</v>
      </c>
      <c r="Q8" s="26">
        <v>104</v>
      </c>
      <c r="R8" s="26">
        <v>98</v>
      </c>
      <c r="S8" s="26">
        <v>6</v>
      </c>
    </row>
    <row r="9" spans="1:19" ht="15.75" customHeight="1" thickBot="1">
      <c r="A9" s="111" t="s">
        <v>107</v>
      </c>
      <c r="B9" s="112">
        <f>SUM(C9:D9)</f>
        <v>408</v>
      </c>
      <c r="C9" s="112">
        <f aca="true" t="shared" si="0" ref="C9:L9">+C14</f>
        <v>407</v>
      </c>
      <c r="D9" s="112">
        <f t="shared" si="0"/>
        <v>1</v>
      </c>
      <c r="E9" s="112">
        <f t="shared" si="0"/>
        <v>285</v>
      </c>
      <c r="F9" s="112">
        <f t="shared" si="0"/>
        <v>284</v>
      </c>
      <c r="G9" s="112">
        <f t="shared" si="0"/>
        <v>1</v>
      </c>
      <c r="H9" s="112">
        <f t="shared" si="0"/>
        <v>285</v>
      </c>
      <c r="I9" s="112">
        <f t="shared" si="0"/>
        <v>284</v>
      </c>
      <c r="J9" s="112">
        <f t="shared" si="0"/>
        <v>1</v>
      </c>
      <c r="K9" s="112">
        <f t="shared" si="0"/>
        <v>44</v>
      </c>
      <c r="L9" s="112">
        <f t="shared" si="0"/>
        <v>44</v>
      </c>
      <c r="M9" s="112" t="s">
        <v>8</v>
      </c>
      <c r="N9" s="112" t="s">
        <v>8</v>
      </c>
      <c r="O9" s="112" t="s">
        <v>8</v>
      </c>
      <c r="P9" s="112" t="s">
        <v>8</v>
      </c>
      <c r="Q9" s="112">
        <f>+Q14</f>
        <v>79</v>
      </c>
      <c r="R9" s="112">
        <f>+R14</f>
        <v>79</v>
      </c>
      <c r="S9" s="112" t="str">
        <f>+S14</f>
        <v>-</v>
      </c>
    </row>
    <row r="10" spans="1:19" ht="15.75" customHeight="1" thickTop="1">
      <c r="A10" s="18" t="s">
        <v>62</v>
      </c>
      <c r="B10" s="113">
        <f>SUM(C10:D10)</f>
        <v>394</v>
      </c>
      <c r="C10" s="113">
        <f>+F10+L10+R10</f>
        <v>393</v>
      </c>
      <c r="D10" s="113">
        <f>+G10</f>
        <v>1</v>
      </c>
      <c r="E10" s="113">
        <f>SUM(F10:G10)</f>
        <v>278</v>
      </c>
      <c r="F10" s="113">
        <v>277</v>
      </c>
      <c r="G10" s="113">
        <v>1</v>
      </c>
      <c r="H10" s="113">
        <f>SUM(I10:J10)</f>
        <v>278</v>
      </c>
      <c r="I10" s="113">
        <v>277</v>
      </c>
      <c r="J10" s="113">
        <v>1</v>
      </c>
      <c r="K10" s="113">
        <f>SUM(L10:M10)</f>
        <v>39</v>
      </c>
      <c r="L10" s="113">
        <v>39</v>
      </c>
      <c r="M10" s="113" t="s">
        <v>8</v>
      </c>
      <c r="N10" s="113" t="s">
        <v>8</v>
      </c>
      <c r="O10" s="113" t="s">
        <v>8</v>
      </c>
      <c r="P10" s="113" t="s">
        <v>8</v>
      </c>
      <c r="Q10" s="113">
        <f>SUM(R10:S10)</f>
        <v>77</v>
      </c>
      <c r="R10" s="113">
        <v>77</v>
      </c>
      <c r="S10" s="113" t="s">
        <v>8</v>
      </c>
    </row>
    <row r="11" spans="1:19" ht="15.75" customHeight="1">
      <c r="A11" s="19" t="s">
        <v>78</v>
      </c>
      <c r="B11" s="26">
        <f>SUM(C11:D11)</f>
        <v>11</v>
      </c>
      <c r="C11" s="26">
        <f>+F11+L11+R11</f>
        <v>11</v>
      </c>
      <c r="D11" s="26" t="s">
        <v>8</v>
      </c>
      <c r="E11" s="26">
        <f>SUM(F11:G11)</f>
        <v>5</v>
      </c>
      <c r="F11" s="26">
        <v>5</v>
      </c>
      <c r="G11" s="26" t="s">
        <v>8</v>
      </c>
      <c r="H11" s="26">
        <f>SUM(I11:J11)</f>
        <v>5</v>
      </c>
      <c r="I11" s="26">
        <v>5</v>
      </c>
      <c r="J11" s="26" t="s">
        <v>8</v>
      </c>
      <c r="K11" s="26">
        <f>SUM(L11:M11)</f>
        <v>4</v>
      </c>
      <c r="L11" s="26">
        <v>4</v>
      </c>
      <c r="M11" s="26" t="s">
        <v>8</v>
      </c>
      <c r="N11" s="26" t="s">
        <v>8</v>
      </c>
      <c r="O11" s="26" t="s">
        <v>8</v>
      </c>
      <c r="P11" s="26" t="s">
        <v>8</v>
      </c>
      <c r="Q11" s="51">
        <f>SUM(R11:S11)</f>
        <v>2</v>
      </c>
      <c r="R11" s="26">
        <v>2</v>
      </c>
      <c r="S11" s="26" t="s">
        <v>8</v>
      </c>
    </row>
    <row r="12" spans="1:19" ht="15.75" customHeight="1">
      <c r="A12" s="19" t="s">
        <v>63</v>
      </c>
      <c r="B12" s="26" t="s">
        <v>8</v>
      </c>
      <c r="C12" s="26" t="s">
        <v>8</v>
      </c>
      <c r="D12" s="26" t="s">
        <v>8</v>
      </c>
      <c r="E12" s="26" t="s">
        <v>8</v>
      </c>
      <c r="F12" s="26" t="s">
        <v>8</v>
      </c>
      <c r="G12" s="26" t="s">
        <v>8</v>
      </c>
      <c r="H12" s="26" t="s">
        <v>8</v>
      </c>
      <c r="I12" s="26" t="s">
        <v>8</v>
      </c>
      <c r="J12" s="26" t="s">
        <v>8</v>
      </c>
      <c r="K12" s="26" t="s">
        <v>8</v>
      </c>
      <c r="L12" s="26" t="s">
        <v>8</v>
      </c>
      <c r="M12" s="26" t="s">
        <v>8</v>
      </c>
      <c r="N12" s="26" t="s">
        <v>8</v>
      </c>
      <c r="O12" s="26" t="s">
        <v>8</v>
      </c>
      <c r="P12" s="26" t="s">
        <v>8</v>
      </c>
      <c r="Q12" s="26" t="s">
        <v>8</v>
      </c>
      <c r="R12" s="26" t="s">
        <v>8</v>
      </c>
      <c r="S12" s="26" t="s">
        <v>8</v>
      </c>
    </row>
    <row r="13" spans="1:19" ht="15.75" customHeight="1">
      <c r="A13" s="19" t="s">
        <v>64</v>
      </c>
      <c r="B13" s="26">
        <f aca="true" t="shared" si="1" ref="B13:B19">SUM(C13:D13)</f>
        <v>3</v>
      </c>
      <c r="C13" s="26">
        <f>+F13+L13</f>
        <v>3</v>
      </c>
      <c r="D13" s="26" t="s">
        <v>8</v>
      </c>
      <c r="E13" s="26">
        <f>SUM(F13:G13)</f>
        <v>2</v>
      </c>
      <c r="F13" s="26">
        <v>2</v>
      </c>
      <c r="G13" s="26" t="s">
        <v>8</v>
      </c>
      <c r="H13" s="26">
        <f>SUM(I13:J13)</f>
        <v>2</v>
      </c>
      <c r="I13" s="26">
        <v>2</v>
      </c>
      <c r="J13" s="26" t="s">
        <v>8</v>
      </c>
      <c r="K13" s="26">
        <f>SUM(L13:M13)</f>
        <v>1</v>
      </c>
      <c r="L13" s="26">
        <v>1</v>
      </c>
      <c r="M13" s="26" t="s">
        <v>8</v>
      </c>
      <c r="N13" s="26" t="s">
        <v>8</v>
      </c>
      <c r="O13" s="26" t="s">
        <v>8</v>
      </c>
      <c r="P13" s="26" t="s">
        <v>8</v>
      </c>
      <c r="Q13" s="26" t="s">
        <v>8</v>
      </c>
      <c r="R13" s="26" t="s">
        <v>8</v>
      </c>
      <c r="S13" s="26" t="s">
        <v>8</v>
      </c>
    </row>
    <row r="14" spans="1:19" ht="15.75" customHeight="1" thickBot="1">
      <c r="A14" s="20" t="s">
        <v>65</v>
      </c>
      <c r="B14" s="51">
        <f t="shared" si="1"/>
        <v>408</v>
      </c>
      <c r="C14" s="51">
        <f aca="true" t="shared" si="2" ref="C14:L14">SUM(C10:C13)</f>
        <v>407</v>
      </c>
      <c r="D14" s="51">
        <f t="shared" si="2"/>
        <v>1</v>
      </c>
      <c r="E14" s="51">
        <f t="shared" si="2"/>
        <v>285</v>
      </c>
      <c r="F14" s="51">
        <f t="shared" si="2"/>
        <v>284</v>
      </c>
      <c r="G14" s="51">
        <f t="shared" si="2"/>
        <v>1</v>
      </c>
      <c r="H14" s="51">
        <f t="shared" si="2"/>
        <v>285</v>
      </c>
      <c r="I14" s="51">
        <f t="shared" si="2"/>
        <v>284</v>
      </c>
      <c r="J14" s="51">
        <f t="shared" si="2"/>
        <v>1</v>
      </c>
      <c r="K14" s="51">
        <f t="shared" si="2"/>
        <v>44</v>
      </c>
      <c r="L14" s="51">
        <f t="shared" si="2"/>
        <v>44</v>
      </c>
      <c r="M14" s="51" t="s">
        <v>8</v>
      </c>
      <c r="N14" s="51" t="s">
        <v>8</v>
      </c>
      <c r="O14" s="51" t="s">
        <v>8</v>
      </c>
      <c r="P14" s="51" t="s">
        <v>8</v>
      </c>
      <c r="Q14" s="51">
        <f>SUM(Q10:Q13)</f>
        <v>79</v>
      </c>
      <c r="R14" s="51">
        <f>SUM(R10:R13)</f>
        <v>79</v>
      </c>
      <c r="S14" s="51" t="s">
        <v>8</v>
      </c>
    </row>
    <row r="15" spans="1:19" ht="15.75" customHeight="1" thickTop="1">
      <c r="A15" s="21" t="s">
        <v>66</v>
      </c>
      <c r="B15" s="114">
        <f>SUM(C15:D15)</f>
        <v>126</v>
      </c>
      <c r="C15" s="114">
        <f>SUM(C16:C17)</f>
        <v>126</v>
      </c>
      <c r="D15" s="52" t="s">
        <v>8</v>
      </c>
      <c r="E15" s="114">
        <f>SUM(F15:G15)</f>
        <v>97</v>
      </c>
      <c r="F15" s="114">
        <f>SUM(F16:F17)</f>
        <v>97</v>
      </c>
      <c r="G15" s="52" t="s">
        <v>8</v>
      </c>
      <c r="H15" s="114">
        <f>SUM(I15:J15)</f>
        <v>97</v>
      </c>
      <c r="I15" s="114">
        <f>SUM(I16:I17)</f>
        <v>97</v>
      </c>
      <c r="J15" s="52" t="s">
        <v>8</v>
      </c>
      <c r="K15" s="114">
        <f>SUM(L15:M15)</f>
        <v>8</v>
      </c>
      <c r="L15" s="114">
        <f>SUM(L16:L17)</f>
        <v>8</v>
      </c>
      <c r="M15" s="52" t="s">
        <v>8</v>
      </c>
      <c r="N15" s="52" t="s">
        <v>8</v>
      </c>
      <c r="O15" s="52" t="s">
        <v>8</v>
      </c>
      <c r="P15" s="52" t="s">
        <v>8</v>
      </c>
      <c r="Q15" s="114">
        <f>SUM(R15:S15)</f>
        <v>21</v>
      </c>
      <c r="R15" s="114">
        <f>SUM(R16:R17)</f>
        <v>21</v>
      </c>
      <c r="S15" s="52" t="s">
        <v>8</v>
      </c>
    </row>
    <row r="16" spans="1:19" s="48" customFormat="1" ht="15.75" customHeight="1">
      <c r="A16" s="45" t="s">
        <v>67</v>
      </c>
      <c r="B16" s="26">
        <f t="shared" si="1"/>
        <v>92</v>
      </c>
      <c r="C16" s="26">
        <f>+F16+L16+R16</f>
        <v>92</v>
      </c>
      <c r="D16" s="53" t="s">
        <v>8</v>
      </c>
      <c r="E16" s="26">
        <f>SUM(F16:G16)</f>
        <v>73</v>
      </c>
      <c r="F16" s="51">
        <f>4+62+6+1</f>
        <v>73</v>
      </c>
      <c r="G16" s="53" t="s">
        <v>8</v>
      </c>
      <c r="H16" s="26">
        <f>SUM(I16:J16)</f>
        <v>73</v>
      </c>
      <c r="I16" s="26">
        <f>4+62+6+1</f>
        <v>73</v>
      </c>
      <c r="J16" s="53" t="s">
        <v>8</v>
      </c>
      <c r="K16" s="26">
        <f>SUM(L16:M16)</f>
        <v>7</v>
      </c>
      <c r="L16" s="26">
        <f>4+2+1</f>
        <v>7</v>
      </c>
      <c r="M16" s="53" t="s">
        <v>8</v>
      </c>
      <c r="N16" s="53" t="s">
        <v>8</v>
      </c>
      <c r="O16" s="53" t="s">
        <v>8</v>
      </c>
      <c r="P16" s="53" t="s">
        <v>8</v>
      </c>
      <c r="Q16" s="26">
        <f>SUM(R16:S16)</f>
        <v>12</v>
      </c>
      <c r="R16" s="26">
        <v>12</v>
      </c>
      <c r="S16" s="53" t="s">
        <v>8</v>
      </c>
    </row>
    <row r="17" spans="1:19" s="48" customFormat="1" ht="15.75" customHeight="1" thickBot="1">
      <c r="A17" s="46" t="s">
        <v>68</v>
      </c>
      <c r="B17" s="26">
        <f t="shared" si="1"/>
        <v>34</v>
      </c>
      <c r="C17" s="51">
        <f>+F17+L17+R17</f>
        <v>34</v>
      </c>
      <c r="D17" s="54" t="s">
        <v>8</v>
      </c>
      <c r="E17" s="51">
        <f>SUM(F17:G17)</f>
        <v>24</v>
      </c>
      <c r="F17" s="51">
        <f>5+18+1</f>
        <v>24</v>
      </c>
      <c r="G17" s="54" t="s">
        <v>8</v>
      </c>
      <c r="H17" s="51">
        <f>SUM(I17:J17)</f>
        <v>24</v>
      </c>
      <c r="I17" s="51">
        <f>5+18+1</f>
        <v>24</v>
      </c>
      <c r="J17" s="54" t="s">
        <v>8</v>
      </c>
      <c r="K17" s="51">
        <f>SUM(L17:M17)</f>
        <v>1</v>
      </c>
      <c r="L17" s="51">
        <v>1</v>
      </c>
      <c r="M17" s="54" t="s">
        <v>8</v>
      </c>
      <c r="N17" s="54" t="s">
        <v>8</v>
      </c>
      <c r="O17" s="54" t="s">
        <v>8</v>
      </c>
      <c r="P17" s="54" t="s">
        <v>8</v>
      </c>
      <c r="Q17" s="51">
        <f>SUM(R17:S17)</f>
        <v>9</v>
      </c>
      <c r="R17" s="51">
        <f>2+7</f>
        <v>9</v>
      </c>
      <c r="S17" s="54" t="s">
        <v>8</v>
      </c>
    </row>
    <row r="18" spans="1:19" ht="15.75" customHeight="1" thickTop="1">
      <c r="A18" s="21" t="s">
        <v>69</v>
      </c>
      <c r="B18" s="114">
        <f>SUM(C18:D18)</f>
        <v>35</v>
      </c>
      <c r="C18" s="114">
        <f>SUM(C19:C25)</f>
        <v>35</v>
      </c>
      <c r="D18" s="52" t="s">
        <v>8</v>
      </c>
      <c r="E18" s="114">
        <f>SUM(F18:G18)</f>
        <v>12</v>
      </c>
      <c r="F18" s="114">
        <f>SUM(F19:F25)</f>
        <v>12</v>
      </c>
      <c r="G18" s="52" t="s">
        <v>8</v>
      </c>
      <c r="H18" s="114">
        <f>SUM(I18:J18)</f>
        <v>12</v>
      </c>
      <c r="I18" s="114">
        <f>SUM(I19:I25)</f>
        <v>12</v>
      </c>
      <c r="J18" s="52" t="s">
        <v>8</v>
      </c>
      <c r="K18" s="114">
        <f>SUM(L18:M18)</f>
        <v>5</v>
      </c>
      <c r="L18" s="114">
        <f>SUM(L19:L25)</f>
        <v>5</v>
      </c>
      <c r="M18" s="52" t="s">
        <v>8</v>
      </c>
      <c r="N18" s="52" t="s">
        <v>8</v>
      </c>
      <c r="O18" s="52" t="s">
        <v>8</v>
      </c>
      <c r="P18" s="52" t="s">
        <v>8</v>
      </c>
      <c r="Q18" s="114">
        <f>SUM(R18:S18)</f>
        <v>18</v>
      </c>
      <c r="R18" s="114">
        <f>SUM(R19:R25)</f>
        <v>18</v>
      </c>
      <c r="S18" s="52" t="s">
        <v>8</v>
      </c>
    </row>
    <row r="19" spans="1:19" ht="15.75" customHeight="1">
      <c r="A19" s="22" t="s">
        <v>70</v>
      </c>
      <c r="B19" s="26">
        <f t="shared" si="1"/>
        <v>11</v>
      </c>
      <c r="C19" s="26">
        <f>+F19+L19</f>
        <v>11</v>
      </c>
      <c r="D19" s="26" t="s">
        <v>8</v>
      </c>
      <c r="E19" s="26">
        <f>SUM(F19:G19)</f>
        <v>10</v>
      </c>
      <c r="F19" s="26">
        <f>7+3</f>
        <v>10</v>
      </c>
      <c r="G19" s="26" t="s">
        <v>8</v>
      </c>
      <c r="H19" s="26">
        <f>SUM(I19:J19)</f>
        <v>10</v>
      </c>
      <c r="I19" s="26">
        <f>7+3</f>
        <v>10</v>
      </c>
      <c r="J19" s="26" t="s">
        <v>8</v>
      </c>
      <c r="K19" s="26">
        <f>SUM(L19:M19)</f>
        <v>1</v>
      </c>
      <c r="L19" s="26">
        <v>1</v>
      </c>
      <c r="M19" s="26" t="s">
        <v>8</v>
      </c>
      <c r="N19" s="26" t="s">
        <v>8</v>
      </c>
      <c r="O19" s="26" t="s">
        <v>8</v>
      </c>
      <c r="P19" s="26" t="s">
        <v>8</v>
      </c>
      <c r="Q19" s="26" t="s">
        <v>8</v>
      </c>
      <c r="R19" s="26" t="s">
        <v>8</v>
      </c>
      <c r="S19" s="55" t="s">
        <v>8</v>
      </c>
    </row>
    <row r="20" spans="1:19" ht="15.75" customHeight="1">
      <c r="A20" s="22" t="s">
        <v>72</v>
      </c>
      <c r="B20" s="26" t="s">
        <v>8</v>
      </c>
      <c r="C20" s="26" t="s">
        <v>8</v>
      </c>
      <c r="D20" s="26" t="s">
        <v>8</v>
      </c>
      <c r="E20" s="26" t="s">
        <v>8</v>
      </c>
      <c r="F20" s="26" t="s">
        <v>8</v>
      </c>
      <c r="G20" s="26" t="s">
        <v>8</v>
      </c>
      <c r="H20" s="26" t="s">
        <v>8</v>
      </c>
      <c r="I20" s="26" t="s">
        <v>8</v>
      </c>
      <c r="J20" s="26" t="s">
        <v>8</v>
      </c>
      <c r="K20" s="26" t="s">
        <v>8</v>
      </c>
      <c r="L20" s="26" t="s">
        <v>8</v>
      </c>
      <c r="M20" s="26" t="s">
        <v>8</v>
      </c>
      <c r="N20" s="26" t="s">
        <v>8</v>
      </c>
      <c r="O20" s="26" t="s">
        <v>8</v>
      </c>
      <c r="P20" s="26" t="s">
        <v>8</v>
      </c>
      <c r="Q20" s="26" t="s">
        <v>8</v>
      </c>
      <c r="R20" s="26" t="s">
        <v>8</v>
      </c>
      <c r="S20" s="55" t="s">
        <v>8</v>
      </c>
    </row>
    <row r="21" spans="1:19" ht="15.75" customHeight="1">
      <c r="A21" s="22" t="s">
        <v>71</v>
      </c>
      <c r="B21" s="26" t="s">
        <v>8</v>
      </c>
      <c r="C21" s="26" t="s">
        <v>8</v>
      </c>
      <c r="D21" s="26" t="s">
        <v>8</v>
      </c>
      <c r="E21" s="26" t="s">
        <v>8</v>
      </c>
      <c r="F21" s="26" t="s">
        <v>8</v>
      </c>
      <c r="G21" s="26" t="s">
        <v>8</v>
      </c>
      <c r="H21" s="26" t="s">
        <v>8</v>
      </c>
      <c r="I21" s="26" t="s">
        <v>8</v>
      </c>
      <c r="J21" s="26" t="s">
        <v>8</v>
      </c>
      <c r="K21" s="26" t="s">
        <v>8</v>
      </c>
      <c r="L21" s="26" t="s">
        <v>8</v>
      </c>
      <c r="M21" s="26" t="s">
        <v>8</v>
      </c>
      <c r="N21" s="26" t="s">
        <v>8</v>
      </c>
      <c r="O21" s="26" t="s">
        <v>8</v>
      </c>
      <c r="P21" s="26" t="s">
        <v>8</v>
      </c>
      <c r="Q21" s="26" t="s">
        <v>8</v>
      </c>
      <c r="R21" s="26" t="s">
        <v>8</v>
      </c>
      <c r="S21" s="55" t="s">
        <v>8</v>
      </c>
    </row>
    <row r="22" spans="1:19" ht="15.75" customHeight="1">
      <c r="A22" s="22" t="s">
        <v>73</v>
      </c>
      <c r="B22" s="26">
        <f>SUM(C22:D22)</f>
        <v>0</v>
      </c>
      <c r="C22" s="51">
        <f>+F22</f>
        <v>0</v>
      </c>
      <c r="D22" s="26" t="s">
        <v>8</v>
      </c>
      <c r="E22" s="26">
        <f>SUM(F22:G22)</f>
        <v>0</v>
      </c>
      <c r="F22" s="53">
        <v>0</v>
      </c>
      <c r="G22" s="26" t="s">
        <v>8</v>
      </c>
      <c r="H22" s="26">
        <f>SUM(I22:J22)</f>
        <v>0</v>
      </c>
      <c r="I22" s="53">
        <v>0</v>
      </c>
      <c r="J22" s="26" t="s">
        <v>8</v>
      </c>
      <c r="K22" s="26" t="s">
        <v>8</v>
      </c>
      <c r="L22" s="26" t="s">
        <v>8</v>
      </c>
      <c r="M22" s="26" t="s">
        <v>8</v>
      </c>
      <c r="N22" s="26" t="s">
        <v>8</v>
      </c>
      <c r="O22" s="26" t="s">
        <v>8</v>
      </c>
      <c r="P22" s="26" t="s">
        <v>8</v>
      </c>
      <c r="Q22" s="26" t="s">
        <v>8</v>
      </c>
      <c r="R22" s="26" t="s">
        <v>8</v>
      </c>
      <c r="S22" s="55" t="s">
        <v>8</v>
      </c>
    </row>
    <row r="23" spans="1:19" s="48" customFormat="1" ht="15.75" customHeight="1">
      <c r="A23" s="45" t="s">
        <v>74</v>
      </c>
      <c r="B23" s="26">
        <f>SUM(C23:D23)</f>
        <v>23</v>
      </c>
      <c r="C23" s="51">
        <f>+F23+L23+R23</f>
        <v>23</v>
      </c>
      <c r="D23" s="53" t="s">
        <v>8</v>
      </c>
      <c r="E23" s="26">
        <f>SUM(F23:G23)</f>
        <v>2</v>
      </c>
      <c r="F23" s="53">
        <v>2</v>
      </c>
      <c r="G23" s="53" t="s">
        <v>8</v>
      </c>
      <c r="H23" s="26">
        <f>SUM(I23:J23)</f>
        <v>2</v>
      </c>
      <c r="I23" s="53">
        <v>2</v>
      </c>
      <c r="J23" s="53" t="s">
        <v>8</v>
      </c>
      <c r="K23" s="26">
        <f>SUM(L23:M23)</f>
        <v>4</v>
      </c>
      <c r="L23" s="26">
        <v>4</v>
      </c>
      <c r="M23" s="53" t="s">
        <v>8</v>
      </c>
      <c r="N23" s="53" t="s">
        <v>8</v>
      </c>
      <c r="O23" s="53" t="s">
        <v>8</v>
      </c>
      <c r="P23" s="53" t="s">
        <v>8</v>
      </c>
      <c r="Q23" s="26">
        <f>SUM(R23:S23)</f>
        <v>17</v>
      </c>
      <c r="R23" s="53">
        <f>13+4</f>
        <v>17</v>
      </c>
      <c r="S23" s="56" t="s">
        <v>8</v>
      </c>
    </row>
    <row r="24" spans="1:19" ht="15.75" customHeight="1">
      <c r="A24" s="22" t="s">
        <v>75</v>
      </c>
      <c r="B24" s="26">
        <f>SUM(C24:D24)</f>
        <v>1</v>
      </c>
      <c r="C24" s="51">
        <f>+R24</f>
        <v>1</v>
      </c>
      <c r="D24" s="26" t="s">
        <v>8</v>
      </c>
      <c r="E24" s="26" t="s">
        <v>8</v>
      </c>
      <c r="F24" s="26" t="s">
        <v>8</v>
      </c>
      <c r="G24" s="26" t="s">
        <v>8</v>
      </c>
      <c r="H24" s="26" t="s">
        <v>8</v>
      </c>
      <c r="I24" s="26" t="s">
        <v>8</v>
      </c>
      <c r="J24" s="26" t="s">
        <v>8</v>
      </c>
      <c r="K24" s="26">
        <v>0</v>
      </c>
      <c r="L24" s="26">
        <v>0</v>
      </c>
      <c r="M24" s="26" t="s">
        <v>8</v>
      </c>
      <c r="N24" s="79" t="s">
        <v>8</v>
      </c>
      <c r="O24" s="79" t="s">
        <v>8</v>
      </c>
      <c r="P24" s="79" t="s">
        <v>8</v>
      </c>
      <c r="Q24" s="26">
        <f>SUM(R24:S24)</f>
        <v>1</v>
      </c>
      <c r="R24" s="53">
        <v>1</v>
      </c>
      <c r="S24" s="55" t="s">
        <v>8</v>
      </c>
    </row>
    <row r="25" spans="1:19" ht="15.75" customHeight="1" thickBot="1">
      <c r="A25" s="23" t="s">
        <v>76</v>
      </c>
      <c r="B25" s="51" t="s">
        <v>8</v>
      </c>
      <c r="C25" s="51" t="s">
        <v>8</v>
      </c>
      <c r="D25" s="51" t="s">
        <v>8</v>
      </c>
      <c r="E25" s="51" t="s">
        <v>8</v>
      </c>
      <c r="F25" s="51" t="s">
        <v>8</v>
      </c>
      <c r="G25" s="51" t="s">
        <v>8</v>
      </c>
      <c r="H25" s="51" t="s">
        <v>8</v>
      </c>
      <c r="I25" s="51" t="s">
        <v>8</v>
      </c>
      <c r="J25" s="51" t="s">
        <v>8</v>
      </c>
      <c r="K25" s="51" t="s">
        <v>8</v>
      </c>
      <c r="L25" s="51" t="s">
        <v>8</v>
      </c>
      <c r="M25" s="51" t="s">
        <v>8</v>
      </c>
      <c r="N25" s="51" t="s">
        <v>8</v>
      </c>
      <c r="O25" s="51" t="s">
        <v>8</v>
      </c>
      <c r="P25" s="51" t="s">
        <v>8</v>
      </c>
      <c r="Q25" s="51" t="s">
        <v>8</v>
      </c>
      <c r="R25" s="51" t="s">
        <v>8</v>
      </c>
      <c r="S25" s="57" t="s">
        <v>8</v>
      </c>
    </row>
    <row r="26" spans="1:19" ht="15.75" customHeight="1" thickTop="1">
      <c r="A26" s="21" t="s">
        <v>38</v>
      </c>
      <c r="B26" s="114">
        <f>SUM(C26:D26)</f>
        <v>170</v>
      </c>
      <c r="C26" s="114">
        <f>SUM(C27:C31)</f>
        <v>169</v>
      </c>
      <c r="D26" s="52">
        <v>1</v>
      </c>
      <c r="E26" s="114">
        <f>SUM(F26:G26)</f>
        <v>137</v>
      </c>
      <c r="F26" s="114">
        <f>SUM(F27:F31)</f>
        <v>136</v>
      </c>
      <c r="G26" s="52">
        <v>1</v>
      </c>
      <c r="H26" s="114">
        <f aca="true" t="shared" si="3" ref="H26:H33">SUM(I26:J26)</f>
        <v>137</v>
      </c>
      <c r="I26" s="114">
        <f>SUM(I27:I31)</f>
        <v>136</v>
      </c>
      <c r="J26" s="52">
        <v>1</v>
      </c>
      <c r="K26" s="114">
        <f>SUM(L26:M26)</f>
        <v>18</v>
      </c>
      <c r="L26" s="114">
        <f>SUM(L27:L31)</f>
        <v>18</v>
      </c>
      <c r="M26" s="52" t="s">
        <v>8</v>
      </c>
      <c r="N26" s="52" t="s">
        <v>8</v>
      </c>
      <c r="O26" s="52" t="s">
        <v>8</v>
      </c>
      <c r="P26" s="52" t="s">
        <v>8</v>
      </c>
      <c r="Q26" s="114">
        <f>SUM(R26:S26)</f>
        <v>15</v>
      </c>
      <c r="R26" s="114">
        <f>SUM(R27:R31)</f>
        <v>15</v>
      </c>
      <c r="S26" s="52" t="s">
        <v>8</v>
      </c>
    </row>
    <row r="27" spans="1:19" s="48" customFormat="1" ht="15.75" customHeight="1">
      <c r="A27" s="45" t="s">
        <v>39</v>
      </c>
      <c r="B27" s="26">
        <f aca="true" t="shared" si="4" ref="B27:B35">SUM(C27:D27)</f>
        <v>68</v>
      </c>
      <c r="C27" s="26">
        <f>+F27+L27+R27</f>
        <v>68</v>
      </c>
      <c r="D27" s="53" t="s">
        <v>8</v>
      </c>
      <c r="E27" s="51">
        <f aca="true" t="shared" si="5" ref="E27:E35">SUM(F27:G27)</f>
        <v>56</v>
      </c>
      <c r="F27" s="53">
        <f>16+40</f>
        <v>56</v>
      </c>
      <c r="G27" s="53" t="s">
        <v>8</v>
      </c>
      <c r="H27" s="26">
        <f t="shared" si="3"/>
        <v>56</v>
      </c>
      <c r="I27" s="53">
        <f>16+40</f>
        <v>56</v>
      </c>
      <c r="J27" s="53" t="s">
        <v>8</v>
      </c>
      <c r="K27" s="26">
        <f>SUM(L27:M27)</f>
        <v>2</v>
      </c>
      <c r="L27" s="53">
        <v>2</v>
      </c>
      <c r="M27" s="53" t="s">
        <v>8</v>
      </c>
      <c r="N27" s="53" t="s">
        <v>8</v>
      </c>
      <c r="O27" s="53" t="s">
        <v>8</v>
      </c>
      <c r="P27" s="53" t="s">
        <v>8</v>
      </c>
      <c r="Q27" s="26">
        <f aca="true" t="shared" si="6" ref="Q27:Q35">SUM(R27:S27)</f>
        <v>10</v>
      </c>
      <c r="R27" s="53">
        <f>4+6</f>
        <v>10</v>
      </c>
      <c r="S27" s="58" t="s">
        <v>8</v>
      </c>
    </row>
    <row r="28" spans="1:19" s="48" customFormat="1" ht="15.75" customHeight="1">
      <c r="A28" s="45" t="s">
        <v>40</v>
      </c>
      <c r="B28" s="26">
        <f t="shared" si="4"/>
        <v>10</v>
      </c>
      <c r="C28" s="51">
        <f>+F28+L28+R28</f>
        <v>10</v>
      </c>
      <c r="D28" s="53" t="s">
        <v>8</v>
      </c>
      <c r="E28" s="26">
        <f t="shared" si="5"/>
        <v>7</v>
      </c>
      <c r="F28" s="53">
        <f>6+1</f>
        <v>7</v>
      </c>
      <c r="G28" s="53" t="s">
        <v>8</v>
      </c>
      <c r="H28" s="26">
        <f t="shared" si="3"/>
        <v>7</v>
      </c>
      <c r="I28" s="53">
        <f>6+1</f>
        <v>7</v>
      </c>
      <c r="J28" s="53" t="s">
        <v>8</v>
      </c>
      <c r="K28" s="26">
        <f>SUM(L28:M28)</f>
        <v>1</v>
      </c>
      <c r="L28" s="53">
        <v>1</v>
      </c>
      <c r="M28" s="53" t="s">
        <v>8</v>
      </c>
      <c r="N28" s="53" t="s">
        <v>8</v>
      </c>
      <c r="O28" s="53" t="s">
        <v>8</v>
      </c>
      <c r="P28" s="53" t="s">
        <v>8</v>
      </c>
      <c r="Q28" s="26">
        <f t="shared" si="6"/>
        <v>2</v>
      </c>
      <c r="R28" s="53">
        <v>2</v>
      </c>
      <c r="S28" s="58" t="s">
        <v>8</v>
      </c>
    </row>
    <row r="29" spans="1:19" s="48" customFormat="1" ht="15.75" customHeight="1">
      <c r="A29" s="45" t="s">
        <v>42</v>
      </c>
      <c r="B29" s="26">
        <f t="shared" si="4"/>
        <v>5</v>
      </c>
      <c r="C29" s="51">
        <f>+F29</f>
        <v>5</v>
      </c>
      <c r="D29" s="54" t="s">
        <v>8</v>
      </c>
      <c r="E29" s="51">
        <f t="shared" si="5"/>
        <v>5</v>
      </c>
      <c r="F29" s="53">
        <f>2+3</f>
        <v>5</v>
      </c>
      <c r="G29" s="53" t="s">
        <v>8</v>
      </c>
      <c r="H29" s="26">
        <f t="shared" si="3"/>
        <v>5</v>
      </c>
      <c r="I29" s="53">
        <f>2+3</f>
        <v>5</v>
      </c>
      <c r="J29" s="53" t="s">
        <v>8</v>
      </c>
      <c r="K29" s="26" t="s">
        <v>8</v>
      </c>
      <c r="L29" s="53" t="s">
        <v>8</v>
      </c>
      <c r="M29" s="53" t="s">
        <v>8</v>
      </c>
      <c r="N29" s="53" t="s">
        <v>8</v>
      </c>
      <c r="O29" s="53" t="s">
        <v>8</v>
      </c>
      <c r="P29" s="53" t="s">
        <v>8</v>
      </c>
      <c r="Q29" s="26" t="s">
        <v>8</v>
      </c>
      <c r="R29" s="53" t="s">
        <v>8</v>
      </c>
      <c r="S29" s="58" t="s">
        <v>8</v>
      </c>
    </row>
    <row r="30" spans="1:19" s="48" customFormat="1" ht="15.75" customHeight="1">
      <c r="A30" s="45" t="s">
        <v>41</v>
      </c>
      <c r="B30" s="26">
        <f t="shared" si="4"/>
        <v>60</v>
      </c>
      <c r="C30" s="26">
        <f>+F30+L30+R30</f>
        <v>60</v>
      </c>
      <c r="D30" s="53" t="s">
        <v>8</v>
      </c>
      <c r="E30" s="26">
        <f t="shared" si="5"/>
        <v>50</v>
      </c>
      <c r="F30" s="53">
        <f>1+49</f>
        <v>50</v>
      </c>
      <c r="G30" s="53" t="s">
        <v>8</v>
      </c>
      <c r="H30" s="26">
        <f t="shared" si="3"/>
        <v>50</v>
      </c>
      <c r="I30" s="53">
        <f>1+49</f>
        <v>50</v>
      </c>
      <c r="J30" s="53" t="s">
        <v>8</v>
      </c>
      <c r="K30" s="26">
        <f>SUM(L30:M30)</f>
        <v>9</v>
      </c>
      <c r="L30" s="53">
        <v>9</v>
      </c>
      <c r="M30" s="53" t="s">
        <v>8</v>
      </c>
      <c r="N30" s="53" t="s">
        <v>8</v>
      </c>
      <c r="O30" s="53" t="s">
        <v>8</v>
      </c>
      <c r="P30" s="53" t="s">
        <v>8</v>
      </c>
      <c r="Q30" s="26">
        <f t="shared" si="6"/>
        <v>1</v>
      </c>
      <c r="R30" s="53">
        <v>1</v>
      </c>
      <c r="S30" s="58" t="s">
        <v>8</v>
      </c>
    </row>
    <row r="31" spans="1:19" s="48" customFormat="1" ht="15.75" customHeight="1" thickBot="1">
      <c r="A31" s="46" t="s">
        <v>43</v>
      </c>
      <c r="B31" s="51">
        <f t="shared" si="4"/>
        <v>27</v>
      </c>
      <c r="C31" s="51">
        <f>+F31+L31+R31</f>
        <v>26</v>
      </c>
      <c r="D31" s="54">
        <v>1</v>
      </c>
      <c r="E31" s="51">
        <f t="shared" si="5"/>
        <v>19</v>
      </c>
      <c r="F31" s="53">
        <f>7+11</f>
        <v>18</v>
      </c>
      <c r="G31" s="53">
        <v>1</v>
      </c>
      <c r="H31" s="51">
        <f t="shared" si="3"/>
        <v>19</v>
      </c>
      <c r="I31" s="53">
        <f>7+11</f>
        <v>18</v>
      </c>
      <c r="J31" s="54">
        <v>1</v>
      </c>
      <c r="K31" s="51">
        <f>SUM(L31:M31)</f>
        <v>6</v>
      </c>
      <c r="L31" s="54">
        <v>6</v>
      </c>
      <c r="M31" s="53" t="s">
        <v>8</v>
      </c>
      <c r="N31" s="54" t="s">
        <v>8</v>
      </c>
      <c r="O31" s="54" t="s">
        <v>8</v>
      </c>
      <c r="P31" s="54" t="s">
        <v>8</v>
      </c>
      <c r="Q31" s="51">
        <f t="shared" si="6"/>
        <v>2</v>
      </c>
      <c r="R31" s="54">
        <f>1+1</f>
        <v>2</v>
      </c>
      <c r="S31" s="58" t="s">
        <v>8</v>
      </c>
    </row>
    <row r="32" spans="1:19" ht="15.75" customHeight="1" thickTop="1">
      <c r="A32" s="21" t="s">
        <v>44</v>
      </c>
      <c r="B32" s="114">
        <f>SUM(C32:D32)</f>
        <v>57</v>
      </c>
      <c r="C32" s="114">
        <f>SUM(C33:C39)</f>
        <v>57</v>
      </c>
      <c r="D32" s="52" t="s">
        <v>8</v>
      </c>
      <c r="E32" s="114">
        <f>SUM(F32:G32)</f>
        <v>19</v>
      </c>
      <c r="F32" s="114">
        <f>SUM(F33:F39)</f>
        <v>19</v>
      </c>
      <c r="G32" s="52" t="s">
        <v>8</v>
      </c>
      <c r="H32" s="114">
        <f t="shared" si="3"/>
        <v>19</v>
      </c>
      <c r="I32" s="114">
        <f>SUM(I33:I39)</f>
        <v>19</v>
      </c>
      <c r="J32" s="52" t="s">
        <v>8</v>
      </c>
      <c r="K32" s="114">
        <f>SUM(L32:M32)</f>
        <v>13</v>
      </c>
      <c r="L32" s="114">
        <f>SUM(L33:L39)</f>
        <v>13</v>
      </c>
      <c r="M32" s="52" t="s">
        <v>8</v>
      </c>
      <c r="N32" s="52" t="s">
        <v>8</v>
      </c>
      <c r="O32" s="52" t="s">
        <v>8</v>
      </c>
      <c r="P32" s="52" t="s">
        <v>8</v>
      </c>
      <c r="Q32" s="114">
        <f>SUM(R32:S32)</f>
        <v>25</v>
      </c>
      <c r="R32" s="114">
        <f>SUM(R33:R39)</f>
        <v>25</v>
      </c>
      <c r="S32" s="52" t="s">
        <v>8</v>
      </c>
    </row>
    <row r="33" spans="1:19" s="48" customFormat="1" ht="15.75" customHeight="1">
      <c r="A33" s="45" t="s">
        <v>45</v>
      </c>
      <c r="B33" s="26">
        <f t="shared" si="4"/>
        <v>14</v>
      </c>
      <c r="C33" s="26">
        <f>+F33+R33</f>
        <v>14</v>
      </c>
      <c r="D33" s="54" t="s">
        <v>8</v>
      </c>
      <c r="E33" s="51">
        <f t="shared" si="5"/>
        <v>2</v>
      </c>
      <c r="F33" s="54">
        <v>2</v>
      </c>
      <c r="G33" s="54" t="s">
        <v>8</v>
      </c>
      <c r="H33" s="51">
        <f t="shared" si="3"/>
        <v>2</v>
      </c>
      <c r="I33" s="54">
        <v>2</v>
      </c>
      <c r="J33" s="54" t="s">
        <v>8</v>
      </c>
      <c r="K33" s="53" t="s">
        <v>8</v>
      </c>
      <c r="L33" s="53" t="s">
        <v>8</v>
      </c>
      <c r="M33" s="53" t="s">
        <v>8</v>
      </c>
      <c r="N33" s="53" t="s">
        <v>8</v>
      </c>
      <c r="O33" s="53" t="s">
        <v>8</v>
      </c>
      <c r="P33" s="53" t="s">
        <v>8</v>
      </c>
      <c r="Q33" s="26">
        <f t="shared" si="6"/>
        <v>12</v>
      </c>
      <c r="R33" s="53">
        <v>12</v>
      </c>
      <c r="S33" s="53" t="s">
        <v>8</v>
      </c>
    </row>
    <row r="34" spans="1:19" s="48" customFormat="1" ht="15.75" customHeight="1">
      <c r="A34" s="45" t="s">
        <v>47</v>
      </c>
      <c r="B34" s="26">
        <f t="shared" si="4"/>
        <v>16</v>
      </c>
      <c r="C34" s="26">
        <f>+L34+R34</f>
        <v>16</v>
      </c>
      <c r="D34" s="53" t="s">
        <v>8</v>
      </c>
      <c r="E34" s="51" t="s">
        <v>8</v>
      </c>
      <c r="F34" s="53" t="s">
        <v>8</v>
      </c>
      <c r="G34" s="53" t="s">
        <v>8</v>
      </c>
      <c r="H34" s="51" t="s">
        <v>8</v>
      </c>
      <c r="I34" s="53" t="s">
        <v>8</v>
      </c>
      <c r="J34" s="53" t="s">
        <v>8</v>
      </c>
      <c r="K34" s="26">
        <f>SUM(L34:M34)</f>
        <v>8</v>
      </c>
      <c r="L34" s="53">
        <v>8</v>
      </c>
      <c r="M34" s="53" t="s">
        <v>8</v>
      </c>
      <c r="N34" s="53" t="s">
        <v>8</v>
      </c>
      <c r="O34" s="53" t="s">
        <v>8</v>
      </c>
      <c r="P34" s="53" t="s">
        <v>8</v>
      </c>
      <c r="Q34" s="26">
        <f t="shared" si="6"/>
        <v>8</v>
      </c>
      <c r="R34" s="53">
        <v>8</v>
      </c>
      <c r="S34" s="53" t="s">
        <v>8</v>
      </c>
    </row>
    <row r="35" spans="1:19" s="48" customFormat="1" ht="15.75" customHeight="1">
      <c r="A35" s="45" t="s">
        <v>46</v>
      </c>
      <c r="B35" s="26">
        <f t="shared" si="4"/>
        <v>27</v>
      </c>
      <c r="C35" s="26">
        <f>+F35+L35+R35</f>
        <v>27</v>
      </c>
      <c r="D35" s="53" t="s">
        <v>8</v>
      </c>
      <c r="E35" s="51">
        <f t="shared" si="5"/>
        <v>17</v>
      </c>
      <c r="F35" s="53">
        <f>12+5</f>
        <v>17</v>
      </c>
      <c r="G35" s="53" t="s">
        <v>8</v>
      </c>
      <c r="H35" s="51">
        <f>SUM(I35:J35)</f>
        <v>17</v>
      </c>
      <c r="I35" s="53">
        <f>12+5</f>
        <v>17</v>
      </c>
      <c r="J35" s="53" t="s">
        <v>8</v>
      </c>
      <c r="K35" s="26">
        <f>SUM(L35:M35)</f>
        <v>5</v>
      </c>
      <c r="L35" s="53">
        <v>5</v>
      </c>
      <c r="M35" s="53" t="s">
        <v>8</v>
      </c>
      <c r="N35" s="53" t="s">
        <v>8</v>
      </c>
      <c r="O35" s="53" t="s">
        <v>8</v>
      </c>
      <c r="P35" s="53" t="s">
        <v>8</v>
      </c>
      <c r="Q35" s="26">
        <f t="shared" si="6"/>
        <v>5</v>
      </c>
      <c r="R35" s="53">
        <v>5</v>
      </c>
      <c r="S35" s="53" t="s">
        <v>8</v>
      </c>
    </row>
    <row r="36" spans="1:19" s="48" customFormat="1" ht="15.75" customHeight="1">
      <c r="A36" s="45" t="s">
        <v>48</v>
      </c>
      <c r="B36" s="53" t="s">
        <v>8</v>
      </c>
      <c r="C36" s="53" t="s">
        <v>8</v>
      </c>
      <c r="D36" s="53" t="s">
        <v>8</v>
      </c>
      <c r="E36" s="53" t="s">
        <v>8</v>
      </c>
      <c r="F36" s="53" t="s">
        <v>8</v>
      </c>
      <c r="G36" s="53" t="s">
        <v>8</v>
      </c>
      <c r="H36" s="53" t="s">
        <v>8</v>
      </c>
      <c r="I36" s="53" t="s">
        <v>8</v>
      </c>
      <c r="J36" s="53" t="s">
        <v>8</v>
      </c>
      <c r="K36" s="53" t="s">
        <v>8</v>
      </c>
      <c r="L36" s="53" t="s">
        <v>8</v>
      </c>
      <c r="M36" s="53" t="s">
        <v>8</v>
      </c>
      <c r="N36" s="53" t="s">
        <v>8</v>
      </c>
      <c r="O36" s="53" t="s">
        <v>8</v>
      </c>
      <c r="P36" s="53" t="s">
        <v>8</v>
      </c>
      <c r="Q36" s="53" t="s">
        <v>8</v>
      </c>
      <c r="R36" s="53" t="s">
        <v>8</v>
      </c>
      <c r="S36" s="53" t="s">
        <v>8</v>
      </c>
    </row>
    <row r="37" spans="1:19" s="48" customFormat="1" ht="15.75" customHeight="1">
      <c r="A37" s="45" t="s">
        <v>49</v>
      </c>
      <c r="B37" s="53" t="s">
        <v>8</v>
      </c>
      <c r="C37" s="53" t="s">
        <v>8</v>
      </c>
      <c r="D37" s="53" t="s">
        <v>8</v>
      </c>
      <c r="E37" s="53" t="s">
        <v>8</v>
      </c>
      <c r="F37" s="53" t="s">
        <v>8</v>
      </c>
      <c r="G37" s="53" t="s">
        <v>8</v>
      </c>
      <c r="H37" s="53" t="s">
        <v>8</v>
      </c>
      <c r="I37" s="53" t="s">
        <v>8</v>
      </c>
      <c r="J37" s="53" t="s">
        <v>8</v>
      </c>
      <c r="K37" s="53" t="s">
        <v>8</v>
      </c>
      <c r="L37" s="53" t="s">
        <v>8</v>
      </c>
      <c r="M37" s="53" t="s">
        <v>8</v>
      </c>
      <c r="N37" s="53" t="s">
        <v>8</v>
      </c>
      <c r="O37" s="53" t="s">
        <v>8</v>
      </c>
      <c r="P37" s="53" t="s">
        <v>8</v>
      </c>
      <c r="Q37" s="53" t="s">
        <v>8</v>
      </c>
      <c r="R37" s="53" t="s">
        <v>8</v>
      </c>
      <c r="S37" s="53" t="s">
        <v>8</v>
      </c>
    </row>
    <row r="38" spans="1:19" s="48" customFormat="1" ht="15.75" customHeight="1">
      <c r="A38" s="45" t="s">
        <v>50</v>
      </c>
      <c r="B38" s="53" t="s">
        <v>8</v>
      </c>
      <c r="C38" s="53" t="s">
        <v>8</v>
      </c>
      <c r="D38" s="53" t="s">
        <v>8</v>
      </c>
      <c r="E38" s="53" t="s">
        <v>8</v>
      </c>
      <c r="F38" s="53" t="s">
        <v>8</v>
      </c>
      <c r="G38" s="53" t="s">
        <v>8</v>
      </c>
      <c r="H38" s="53" t="s">
        <v>8</v>
      </c>
      <c r="I38" s="53" t="s">
        <v>8</v>
      </c>
      <c r="J38" s="53" t="s">
        <v>8</v>
      </c>
      <c r="K38" s="53" t="s">
        <v>8</v>
      </c>
      <c r="L38" s="53" t="s">
        <v>8</v>
      </c>
      <c r="M38" s="53" t="s">
        <v>8</v>
      </c>
      <c r="N38" s="53" t="s">
        <v>8</v>
      </c>
      <c r="O38" s="53" t="s">
        <v>8</v>
      </c>
      <c r="P38" s="53" t="s">
        <v>8</v>
      </c>
      <c r="Q38" s="53" t="s">
        <v>8</v>
      </c>
      <c r="R38" s="53" t="s">
        <v>8</v>
      </c>
      <c r="S38" s="53" t="s">
        <v>8</v>
      </c>
    </row>
    <row r="39" spans="1:19" s="48" customFormat="1" ht="15.75" customHeight="1" thickBot="1">
      <c r="A39" s="45" t="s">
        <v>51</v>
      </c>
      <c r="B39" s="53" t="s">
        <v>8</v>
      </c>
      <c r="C39" s="53" t="s">
        <v>8</v>
      </c>
      <c r="D39" s="53" t="s">
        <v>8</v>
      </c>
      <c r="E39" s="53" t="s">
        <v>8</v>
      </c>
      <c r="F39" s="53" t="s">
        <v>8</v>
      </c>
      <c r="G39" s="53" t="s">
        <v>8</v>
      </c>
      <c r="H39" s="53" t="s">
        <v>8</v>
      </c>
      <c r="I39" s="53" t="s">
        <v>8</v>
      </c>
      <c r="J39" s="53" t="s">
        <v>8</v>
      </c>
      <c r="K39" s="53" t="s">
        <v>8</v>
      </c>
      <c r="L39" s="53" t="s">
        <v>8</v>
      </c>
      <c r="M39" s="53" t="s">
        <v>8</v>
      </c>
      <c r="N39" s="53" t="s">
        <v>8</v>
      </c>
      <c r="O39" s="53" t="s">
        <v>8</v>
      </c>
      <c r="P39" s="53" t="s">
        <v>8</v>
      </c>
      <c r="Q39" s="53" t="s">
        <v>8</v>
      </c>
      <c r="R39" s="53" t="s">
        <v>8</v>
      </c>
      <c r="S39" s="53" t="s">
        <v>8</v>
      </c>
    </row>
    <row r="40" spans="1:19" s="48" customFormat="1" ht="15.75" customHeight="1" thickTop="1">
      <c r="A40" s="21" t="s">
        <v>52</v>
      </c>
      <c r="B40" s="114">
        <f>SUM(C40:D40)</f>
        <v>19</v>
      </c>
      <c r="C40" s="114">
        <f>SUM(C41:C44)</f>
        <v>19</v>
      </c>
      <c r="D40" s="52" t="s">
        <v>8</v>
      </c>
      <c r="E40" s="114">
        <f>SUM(F40:G40)</f>
        <v>18</v>
      </c>
      <c r="F40" s="114">
        <f>SUM(F41:F44)</f>
        <v>18</v>
      </c>
      <c r="G40" s="52" t="s">
        <v>8</v>
      </c>
      <c r="H40" s="114">
        <f>SUM(I40:J40)</f>
        <v>18</v>
      </c>
      <c r="I40" s="114">
        <f>SUM(I41:I44)</f>
        <v>18</v>
      </c>
      <c r="J40" s="52" t="s">
        <v>8</v>
      </c>
      <c r="K40" s="114">
        <f>SUM(L40:M40)</f>
        <v>0</v>
      </c>
      <c r="L40" s="114">
        <f>SUM(L41:L44)</f>
        <v>0</v>
      </c>
      <c r="M40" s="52" t="s">
        <v>8</v>
      </c>
      <c r="N40" s="52" t="s">
        <v>8</v>
      </c>
      <c r="O40" s="52" t="s">
        <v>8</v>
      </c>
      <c r="P40" s="52" t="s">
        <v>8</v>
      </c>
      <c r="Q40" s="114">
        <f>SUM(R40:S40)</f>
        <v>1</v>
      </c>
      <c r="R40" s="114">
        <f>SUM(R41:R44)</f>
        <v>1</v>
      </c>
      <c r="S40" s="52" t="s">
        <v>8</v>
      </c>
    </row>
    <row r="41" spans="1:19" s="48" customFormat="1" ht="15.75" customHeight="1">
      <c r="A41" s="45" t="s">
        <v>53</v>
      </c>
      <c r="B41" s="26">
        <f>SUM(C41:D41)</f>
        <v>9</v>
      </c>
      <c r="C41" s="26">
        <f>+F41+L41+R41</f>
        <v>9</v>
      </c>
      <c r="D41" s="53" t="s">
        <v>8</v>
      </c>
      <c r="E41" s="51">
        <f>SUM(F41:G41)</f>
        <v>8</v>
      </c>
      <c r="F41" s="53">
        <f>1+5+2</f>
        <v>8</v>
      </c>
      <c r="G41" s="53" t="s">
        <v>8</v>
      </c>
      <c r="H41" s="51">
        <f>SUM(I41:J41)</f>
        <v>8</v>
      </c>
      <c r="I41" s="53">
        <f>1+5+2</f>
        <v>8</v>
      </c>
      <c r="J41" s="53" t="s">
        <v>8</v>
      </c>
      <c r="K41" s="51">
        <f>SUM(L41:M41)</f>
        <v>0</v>
      </c>
      <c r="L41" s="53">
        <v>0</v>
      </c>
      <c r="M41" s="53" t="s">
        <v>8</v>
      </c>
      <c r="N41" s="53" t="s">
        <v>8</v>
      </c>
      <c r="O41" s="53" t="s">
        <v>8</v>
      </c>
      <c r="P41" s="53" t="s">
        <v>8</v>
      </c>
      <c r="Q41" s="26">
        <f>SUM(R41:S41)</f>
        <v>1</v>
      </c>
      <c r="R41" s="53">
        <v>1</v>
      </c>
      <c r="S41" s="58" t="s">
        <v>8</v>
      </c>
    </row>
    <row r="42" spans="1:19" s="48" customFormat="1" ht="15.75" customHeight="1">
      <c r="A42" s="45" t="s">
        <v>54</v>
      </c>
      <c r="B42" s="26">
        <f>SUM(C42:D42)</f>
        <v>1</v>
      </c>
      <c r="C42" s="26">
        <f>+F42</f>
        <v>1</v>
      </c>
      <c r="D42" s="53" t="s">
        <v>8</v>
      </c>
      <c r="E42" s="51">
        <f>SUM(F42:G42)</f>
        <v>1</v>
      </c>
      <c r="F42" s="53">
        <v>1</v>
      </c>
      <c r="G42" s="53" t="s">
        <v>8</v>
      </c>
      <c r="H42" s="51">
        <f>SUM(I42:J42)</f>
        <v>1</v>
      </c>
      <c r="I42" s="53">
        <v>1</v>
      </c>
      <c r="J42" s="53" t="s">
        <v>8</v>
      </c>
      <c r="K42" s="51" t="s">
        <v>8</v>
      </c>
      <c r="L42" s="53" t="s">
        <v>8</v>
      </c>
      <c r="M42" s="53" t="s">
        <v>8</v>
      </c>
      <c r="N42" s="53" t="s">
        <v>8</v>
      </c>
      <c r="O42" s="53" t="s">
        <v>8</v>
      </c>
      <c r="P42" s="53" t="s">
        <v>8</v>
      </c>
      <c r="Q42" s="26" t="s">
        <v>8</v>
      </c>
      <c r="R42" s="53" t="s">
        <v>8</v>
      </c>
      <c r="S42" s="58" t="s">
        <v>8</v>
      </c>
    </row>
    <row r="43" spans="1:19" s="48" customFormat="1" ht="15.75" customHeight="1">
      <c r="A43" s="45" t="s">
        <v>55</v>
      </c>
      <c r="B43" s="26">
        <f>SUM(C43:D43)</f>
        <v>9</v>
      </c>
      <c r="C43" s="26">
        <f>+F43+L43</f>
        <v>9</v>
      </c>
      <c r="D43" s="53" t="s">
        <v>8</v>
      </c>
      <c r="E43" s="51">
        <f>SUM(F43:G43)</f>
        <v>9</v>
      </c>
      <c r="F43" s="53">
        <f>8+1</f>
        <v>9</v>
      </c>
      <c r="G43" s="53" t="s">
        <v>8</v>
      </c>
      <c r="H43" s="51">
        <f>SUM(I43:J43)</f>
        <v>9</v>
      </c>
      <c r="I43" s="53">
        <f>8+1</f>
        <v>9</v>
      </c>
      <c r="J43" s="53" t="s">
        <v>8</v>
      </c>
      <c r="K43" s="51">
        <f>SUM(L43:M43)</f>
        <v>0</v>
      </c>
      <c r="L43" s="53">
        <v>0</v>
      </c>
      <c r="M43" s="53" t="s">
        <v>8</v>
      </c>
      <c r="N43" s="53" t="s">
        <v>8</v>
      </c>
      <c r="O43" s="53" t="s">
        <v>8</v>
      </c>
      <c r="P43" s="53" t="s">
        <v>8</v>
      </c>
      <c r="Q43" s="26" t="s">
        <v>8</v>
      </c>
      <c r="R43" s="53" t="s">
        <v>8</v>
      </c>
      <c r="S43" s="58" t="s">
        <v>8</v>
      </c>
    </row>
    <row r="44" spans="1:19" s="48" customFormat="1" ht="15.75" customHeight="1" thickBot="1">
      <c r="A44" s="47" t="s">
        <v>56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59" t="s">
        <v>8</v>
      </c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  <c r="Q44" s="59" t="s">
        <v>8</v>
      </c>
      <c r="R44" s="59" t="s">
        <v>8</v>
      </c>
      <c r="S44" s="59" t="s">
        <v>8</v>
      </c>
    </row>
    <row r="45" spans="1:19" ht="15.75" customHeight="1" thickTop="1">
      <c r="A45" s="94"/>
      <c r="B45" s="94" t="s">
        <v>77</v>
      </c>
      <c r="C45" s="94"/>
      <c r="D45" s="94"/>
      <c r="E45" s="94"/>
      <c r="F45" s="94"/>
      <c r="K45" s="94" t="s">
        <v>77</v>
      </c>
      <c r="S45" s="33"/>
    </row>
    <row r="46" spans="1:19" ht="12.75" customHeight="1">
      <c r="A46" s="95"/>
      <c r="B46" s="95" t="s">
        <v>101</v>
      </c>
      <c r="C46" s="95"/>
      <c r="D46" s="95"/>
      <c r="E46" s="95"/>
      <c r="F46" s="95"/>
      <c r="K46" s="95" t="s">
        <v>101</v>
      </c>
      <c r="S46" s="33"/>
    </row>
    <row r="47" ht="13.5">
      <c r="S47" s="33"/>
    </row>
    <row r="48" ht="13.5">
      <c r="S48" s="33"/>
    </row>
  </sheetData>
  <sheetProtection/>
  <mergeCells count="10">
    <mergeCell ref="K2:M3"/>
    <mergeCell ref="N2:P3"/>
    <mergeCell ref="Q2:S3"/>
    <mergeCell ref="H3:J3"/>
    <mergeCell ref="H5:H6"/>
    <mergeCell ref="I5:I6"/>
    <mergeCell ref="J5:J6"/>
    <mergeCell ref="A2:A4"/>
    <mergeCell ref="B2:D3"/>
    <mergeCell ref="E2:J2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  <ignoredErrors>
    <ignoredError sqref="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25">
      <selection activeCell="N9" sqref="N9"/>
    </sheetView>
  </sheetViews>
  <sheetFormatPr defaultColWidth="9.00390625" defaultRowHeight="13.5"/>
  <cols>
    <col min="1" max="1" width="19.875" style="28" customWidth="1"/>
    <col min="2" max="2" width="7.00390625" style="28" customWidth="1"/>
    <col min="3" max="13" width="5.75390625" style="28" customWidth="1"/>
    <col min="14" max="16384" width="9.00390625" style="28" customWidth="1"/>
  </cols>
  <sheetData>
    <row r="1" spans="1:13" ht="19.5" customHeight="1">
      <c r="A1" s="177" t="s">
        <v>33</v>
      </c>
      <c r="B1" s="177"/>
      <c r="C1" s="177"/>
      <c r="D1" s="177"/>
      <c r="E1" s="1"/>
      <c r="F1" s="1"/>
      <c r="L1" s="141" t="s">
        <v>16</v>
      </c>
      <c r="M1" s="141"/>
    </row>
    <row r="2" spans="1:13" ht="39.75" customHeight="1">
      <c r="A2" s="142" t="s">
        <v>32</v>
      </c>
      <c r="B2" s="179" t="s">
        <v>1</v>
      </c>
      <c r="C2" s="178" t="s">
        <v>17</v>
      </c>
      <c r="D2" s="132"/>
      <c r="E2" s="132"/>
      <c r="F2" s="178" t="s">
        <v>18</v>
      </c>
      <c r="G2" s="132"/>
      <c r="H2" s="132"/>
      <c r="I2" s="132"/>
      <c r="J2" s="178" t="s">
        <v>19</v>
      </c>
      <c r="K2" s="132"/>
      <c r="L2" s="132"/>
      <c r="M2" s="132"/>
    </row>
    <row r="3" spans="1:13" ht="68.25" customHeight="1" thickBot="1">
      <c r="A3" s="143"/>
      <c r="B3" s="180"/>
      <c r="C3" s="5" t="s">
        <v>6</v>
      </c>
      <c r="D3" s="5" t="s">
        <v>21</v>
      </c>
      <c r="E3" s="5" t="s">
        <v>29</v>
      </c>
      <c r="F3" s="5" t="s">
        <v>6</v>
      </c>
      <c r="G3" s="5" t="s">
        <v>22</v>
      </c>
      <c r="H3" s="5" t="s">
        <v>21</v>
      </c>
      <c r="I3" s="5" t="s">
        <v>30</v>
      </c>
      <c r="J3" s="5" t="s">
        <v>6</v>
      </c>
      <c r="K3" s="5" t="s">
        <v>22</v>
      </c>
      <c r="L3" s="5" t="s">
        <v>21</v>
      </c>
      <c r="M3" s="5" t="s">
        <v>30</v>
      </c>
    </row>
    <row r="4" spans="1:13" ht="19.5" customHeight="1" thickTop="1">
      <c r="A4" s="44" t="s">
        <v>102</v>
      </c>
      <c r="B4" s="50">
        <v>151.95</v>
      </c>
      <c r="C4" s="27">
        <v>22.54</v>
      </c>
      <c r="D4" s="27">
        <v>8.89</v>
      </c>
      <c r="E4" s="27">
        <v>13.65</v>
      </c>
      <c r="F4" s="27">
        <v>15.86</v>
      </c>
      <c r="G4" s="27">
        <v>5.16</v>
      </c>
      <c r="H4" s="27">
        <v>8.7</v>
      </c>
      <c r="I4" s="27">
        <v>2</v>
      </c>
      <c r="J4" s="27">
        <v>113.55</v>
      </c>
      <c r="K4" s="27">
        <v>49.42</v>
      </c>
      <c r="L4" s="27">
        <v>64.13</v>
      </c>
      <c r="M4" s="38" t="s">
        <v>20</v>
      </c>
    </row>
    <row r="5" spans="1:13" ht="19.5" customHeight="1">
      <c r="A5" s="44" t="s">
        <v>103</v>
      </c>
      <c r="B5" s="50">
        <v>150.53</v>
      </c>
      <c r="C5" s="27">
        <v>22.54</v>
      </c>
      <c r="D5" s="27">
        <v>8.89</v>
      </c>
      <c r="E5" s="27">
        <v>13.65</v>
      </c>
      <c r="F5" s="27">
        <v>14.44</v>
      </c>
      <c r="G5" s="27">
        <v>4.7</v>
      </c>
      <c r="H5" s="27">
        <v>7.74</v>
      </c>
      <c r="I5" s="27">
        <v>2</v>
      </c>
      <c r="J5" s="27">
        <v>113.55</v>
      </c>
      <c r="K5" s="27">
        <v>49.42</v>
      </c>
      <c r="L5" s="27">
        <v>64.13</v>
      </c>
      <c r="M5" s="38" t="s">
        <v>20</v>
      </c>
    </row>
    <row r="6" spans="1:13" ht="19.5" customHeight="1">
      <c r="A6" s="44" t="s">
        <v>104</v>
      </c>
      <c r="B6" s="90">
        <v>150.53</v>
      </c>
      <c r="C6" s="91">
        <v>22.54</v>
      </c>
      <c r="D6" s="91">
        <v>8.89</v>
      </c>
      <c r="E6" s="91">
        <v>13.65</v>
      </c>
      <c r="F6" s="91">
        <v>14.44</v>
      </c>
      <c r="G6" s="91">
        <v>4.7</v>
      </c>
      <c r="H6" s="91">
        <v>7.74</v>
      </c>
      <c r="I6" s="91">
        <v>2</v>
      </c>
      <c r="J6" s="91">
        <v>113.55</v>
      </c>
      <c r="K6" s="91">
        <v>49.42</v>
      </c>
      <c r="L6" s="91">
        <v>64.13</v>
      </c>
      <c r="M6" s="92" t="s">
        <v>20</v>
      </c>
    </row>
    <row r="7" spans="1:13" ht="19.5" customHeight="1" thickBot="1">
      <c r="A7" s="103" t="s">
        <v>105</v>
      </c>
      <c r="B7" s="104">
        <v>150.53</v>
      </c>
      <c r="C7" s="105">
        <v>22.54</v>
      </c>
      <c r="D7" s="105">
        <v>8.89</v>
      </c>
      <c r="E7" s="105">
        <v>13.65</v>
      </c>
      <c r="F7" s="105">
        <v>14.44</v>
      </c>
      <c r="G7" s="105">
        <v>4.7</v>
      </c>
      <c r="H7" s="105">
        <v>7.74</v>
      </c>
      <c r="I7" s="105">
        <v>2</v>
      </c>
      <c r="J7" s="105">
        <v>113.55</v>
      </c>
      <c r="K7" s="105">
        <v>49.42</v>
      </c>
      <c r="L7" s="105">
        <v>64.13</v>
      </c>
      <c r="M7" s="80" t="s">
        <v>20</v>
      </c>
    </row>
    <row r="8" spans="1:13" ht="19.5" customHeight="1" thickBot="1" thickTop="1">
      <c r="A8" s="115" t="s">
        <v>110</v>
      </c>
      <c r="B8" s="116">
        <v>150.53</v>
      </c>
      <c r="C8" s="117">
        <v>22.54</v>
      </c>
      <c r="D8" s="117">
        <v>8.89</v>
      </c>
      <c r="E8" s="117">
        <v>13.65</v>
      </c>
      <c r="F8" s="117">
        <v>14.44</v>
      </c>
      <c r="G8" s="117">
        <v>4.7</v>
      </c>
      <c r="H8" s="117">
        <v>7.74</v>
      </c>
      <c r="I8" s="117">
        <v>2</v>
      </c>
      <c r="J8" s="117">
        <v>113.55</v>
      </c>
      <c r="K8" s="117">
        <v>49.42</v>
      </c>
      <c r="L8" s="117">
        <v>64.13</v>
      </c>
      <c r="M8" s="118" t="s">
        <v>20</v>
      </c>
    </row>
    <row r="9" spans="1:13" ht="19.5" customHeight="1" thickTop="1">
      <c r="A9" s="39" t="s">
        <v>57</v>
      </c>
      <c r="B9" s="76">
        <v>71.72</v>
      </c>
      <c r="C9" s="37">
        <v>22.54</v>
      </c>
      <c r="D9" s="37">
        <v>8.89</v>
      </c>
      <c r="E9" s="37">
        <v>13.65</v>
      </c>
      <c r="F9" s="37">
        <v>12.22</v>
      </c>
      <c r="G9" s="37">
        <v>4.48</v>
      </c>
      <c r="H9" s="37">
        <v>7.74</v>
      </c>
      <c r="I9" s="37" t="s">
        <v>20</v>
      </c>
      <c r="J9" s="37">
        <v>36.96</v>
      </c>
      <c r="K9" s="37">
        <v>11.63</v>
      </c>
      <c r="L9" s="37">
        <v>25.33</v>
      </c>
      <c r="M9" s="37" t="s">
        <v>20</v>
      </c>
    </row>
    <row r="10" spans="1:13" ht="19.5" customHeight="1">
      <c r="A10" s="40" t="s">
        <v>58</v>
      </c>
      <c r="B10" s="76">
        <v>12.01</v>
      </c>
      <c r="C10" s="38" t="s">
        <v>8</v>
      </c>
      <c r="D10" s="38" t="s">
        <v>20</v>
      </c>
      <c r="E10" s="38" t="s">
        <v>20</v>
      </c>
      <c r="F10" s="38">
        <v>2.12</v>
      </c>
      <c r="G10" s="38">
        <v>0.12</v>
      </c>
      <c r="H10" s="38" t="s">
        <v>20</v>
      </c>
      <c r="I10" s="38">
        <v>2</v>
      </c>
      <c r="J10" s="37">
        <v>9.89</v>
      </c>
      <c r="K10" s="38">
        <v>3.5</v>
      </c>
      <c r="L10" s="38">
        <v>6.39</v>
      </c>
      <c r="M10" s="38" t="s">
        <v>20</v>
      </c>
    </row>
    <row r="11" spans="1:13" ht="19.5" customHeight="1">
      <c r="A11" s="40" t="s">
        <v>59</v>
      </c>
      <c r="B11" s="76">
        <v>37.21</v>
      </c>
      <c r="C11" s="38" t="s">
        <v>8</v>
      </c>
      <c r="D11" s="38" t="s">
        <v>20</v>
      </c>
      <c r="E11" s="38" t="s">
        <v>20</v>
      </c>
      <c r="F11" s="38" t="s">
        <v>8</v>
      </c>
      <c r="G11" s="38" t="s">
        <v>20</v>
      </c>
      <c r="H11" s="38" t="s">
        <v>20</v>
      </c>
      <c r="I11" s="38" t="s">
        <v>20</v>
      </c>
      <c r="J11" s="37">
        <v>37.21</v>
      </c>
      <c r="K11" s="38">
        <v>20.2</v>
      </c>
      <c r="L11" s="38">
        <v>17.01</v>
      </c>
      <c r="M11" s="38" t="s">
        <v>20</v>
      </c>
    </row>
    <row r="12" spans="1:13" ht="19.5" customHeight="1">
      <c r="A12" s="40" t="s">
        <v>60</v>
      </c>
      <c r="B12" s="76">
        <v>8.15</v>
      </c>
      <c r="C12" s="38" t="s">
        <v>8</v>
      </c>
      <c r="D12" s="38" t="s">
        <v>20</v>
      </c>
      <c r="E12" s="38" t="s">
        <v>20</v>
      </c>
      <c r="F12" s="38">
        <v>0.1</v>
      </c>
      <c r="G12" s="38">
        <v>0.1</v>
      </c>
      <c r="H12" s="38" t="s">
        <v>20</v>
      </c>
      <c r="I12" s="38" t="s">
        <v>20</v>
      </c>
      <c r="J12" s="37">
        <v>8.05</v>
      </c>
      <c r="K12" s="38">
        <v>3.22</v>
      </c>
      <c r="L12" s="38">
        <v>4.83</v>
      </c>
      <c r="M12" s="38" t="s">
        <v>20</v>
      </c>
    </row>
    <row r="13" spans="1:13" ht="19.5" customHeight="1">
      <c r="A13" s="40" t="s">
        <v>61</v>
      </c>
      <c r="B13" s="76">
        <v>21.439999999999998</v>
      </c>
      <c r="C13" s="38" t="s">
        <v>8</v>
      </c>
      <c r="D13" s="38" t="s">
        <v>20</v>
      </c>
      <c r="E13" s="38" t="s">
        <v>20</v>
      </c>
      <c r="F13" s="38" t="s">
        <v>8</v>
      </c>
      <c r="G13" s="38" t="s">
        <v>20</v>
      </c>
      <c r="H13" s="38" t="s">
        <v>20</v>
      </c>
      <c r="I13" s="38" t="s">
        <v>20</v>
      </c>
      <c r="J13" s="37">
        <v>21.439999999999998</v>
      </c>
      <c r="K13" s="38">
        <v>10.87</v>
      </c>
      <c r="L13" s="38">
        <v>10.57</v>
      </c>
      <c r="M13" s="38" t="s">
        <v>20</v>
      </c>
    </row>
    <row r="14" spans="1:14" ht="19.5" customHeight="1">
      <c r="A14" s="34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3"/>
    </row>
    <row r="15" spans="1:8" ht="19.5" customHeight="1">
      <c r="A15" s="11" t="s">
        <v>90</v>
      </c>
      <c r="B15" s="43"/>
      <c r="C15" s="43"/>
      <c r="D15" s="43"/>
      <c r="E15" s="43"/>
      <c r="F15" s="43"/>
      <c r="G15" s="13"/>
      <c r="H15" s="13"/>
    </row>
    <row r="16" spans="1:8" ht="19.5" customHeight="1">
      <c r="A16" s="11"/>
      <c r="B16" s="43"/>
      <c r="C16" s="9"/>
      <c r="D16" s="9"/>
      <c r="E16" s="43"/>
      <c r="F16" s="43"/>
      <c r="G16" s="9" t="s">
        <v>16</v>
      </c>
      <c r="H16" s="13"/>
    </row>
    <row r="17" spans="1:7" ht="19.5" customHeight="1" thickBot="1">
      <c r="A17" s="12" t="s">
        <v>36</v>
      </c>
      <c r="B17" s="187" t="s">
        <v>23</v>
      </c>
      <c r="C17" s="188"/>
      <c r="D17" s="189"/>
      <c r="E17" s="184" t="s">
        <v>92</v>
      </c>
      <c r="F17" s="185"/>
      <c r="G17" s="186"/>
    </row>
    <row r="18" spans="1:7" ht="19.5" customHeight="1" thickTop="1">
      <c r="A18" s="24" t="s">
        <v>84</v>
      </c>
      <c r="B18" s="166">
        <v>4813</v>
      </c>
      <c r="C18" s="167"/>
      <c r="D18" s="168"/>
      <c r="E18" s="171">
        <v>2299</v>
      </c>
      <c r="F18" s="172"/>
      <c r="G18" s="173"/>
    </row>
    <row r="19" spans="1:7" ht="19.5" customHeight="1">
      <c r="A19" s="24" t="s">
        <v>85</v>
      </c>
      <c r="B19" s="163">
        <v>4516</v>
      </c>
      <c r="C19" s="169"/>
      <c r="D19" s="170"/>
      <c r="E19" s="174">
        <v>2327</v>
      </c>
      <c r="F19" s="175"/>
      <c r="G19" s="176"/>
    </row>
    <row r="20" spans="1:7" ht="19.5" customHeight="1">
      <c r="A20" s="24" t="s">
        <v>83</v>
      </c>
      <c r="B20" s="163">
        <v>3528</v>
      </c>
      <c r="C20" s="169"/>
      <c r="D20" s="170"/>
      <c r="E20" s="174">
        <v>1725</v>
      </c>
      <c r="F20" s="175"/>
      <c r="G20" s="176"/>
    </row>
    <row r="21" spans="1:7" ht="19.5" customHeight="1">
      <c r="A21" s="24" t="s">
        <v>95</v>
      </c>
      <c r="B21" s="163">
        <v>2705</v>
      </c>
      <c r="C21" s="164"/>
      <c r="D21" s="165"/>
      <c r="E21" s="181" t="s">
        <v>96</v>
      </c>
      <c r="F21" s="182"/>
      <c r="G21" s="183"/>
    </row>
    <row r="22" spans="1:7" ht="19.5" customHeight="1">
      <c r="A22" s="24" t="s">
        <v>107</v>
      </c>
      <c r="B22" s="163">
        <v>3254</v>
      </c>
      <c r="C22" s="164"/>
      <c r="D22" s="165"/>
      <c r="E22" s="181" t="s">
        <v>96</v>
      </c>
      <c r="F22" s="182"/>
      <c r="G22" s="183"/>
    </row>
    <row r="23" ht="19.5" customHeight="1">
      <c r="A23" s="93" t="s">
        <v>100</v>
      </c>
    </row>
    <row r="24" ht="19.5" customHeight="1"/>
    <row r="25" spans="1:3" ht="19.5" customHeight="1">
      <c r="A25" s="106" t="s">
        <v>116</v>
      </c>
      <c r="B25" s="35"/>
      <c r="C25" s="33"/>
    </row>
    <row r="26" spans="1:7" ht="19.5" customHeight="1">
      <c r="A26" s="106"/>
      <c r="B26" s="35"/>
      <c r="C26" s="33"/>
      <c r="G26" s="9" t="s">
        <v>16</v>
      </c>
    </row>
    <row r="27" spans="1:7" ht="19.5" customHeight="1">
      <c r="A27" s="157" t="s">
        <v>36</v>
      </c>
      <c r="B27" s="157" t="s">
        <v>115</v>
      </c>
      <c r="C27" s="157"/>
      <c r="D27" s="157"/>
      <c r="E27" s="160" t="s">
        <v>112</v>
      </c>
      <c r="F27" s="160"/>
      <c r="G27" s="160"/>
    </row>
    <row r="28" spans="1:7" ht="19.5" customHeight="1" thickBot="1">
      <c r="A28" s="158"/>
      <c r="B28" s="158"/>
      <c r="C28" s="158"/>
      <c r="D28" s="158"/>
      <c r="E28" s="161"/>
      <c r="F28" s="161"/>
      <c r="G28" s="161"/>
    </row>
    <row r="29" spans="1:7" ht="19.5" customHeight="1" thickTop="1">
      <c r="A29" s="107" t="s">
        <v>81</v>
      </c>
      <c r="B29" s="159">
        <v>468</v>
      </c>
      <c r="C29" s="159"/>
      <c r="D29" s="159"/>
      <c r="E29" s="162">
        <v>226</v>
      </c>
      <c r="F29" s="162"/>
      <c r="G29" s="162"/>
    </row>
    <row r="30" spans="1:7" ht="19.5" customHeight="1">
      <c r="A30" s="107" t="s">
        <v>82</v>
      </c>
      <c r="B30" s="155">
        <v>445</v>
      </c>
      <c r="C30" s="155"/>
      <c r="D30" s="155"/>
      <c r="E30" s="156">
        <v>299</v>
      </c>
      <c r="F30" s="156"/>
      <c r="G30" s="156"/>
    </row>
    <row r="31" spans="1:7" ht="19.5" customHeight="1">
      <c r="A31" s="107" t="s">
        <v>94</v>
      </c>
      <c r="B31" s="155">
        <v>589</v>
      </c>
      <c r="C31" s="155"/>
      <c r="D31" s="155"/>
      <c r="E31" s="156">
        <v>323</v>
      </c>
      <c r="F31" s="156"/>
      <c r="G31" s="156"/>
    </row>
    <row r="32" spans="1:7" ht="19.5" customHeight="1">
      <c r="A32" s="107" t="s">
        <v>113</v>
      </c>
      <c r="B32" s="155">
        <v>499</v>
      </c>
      <c r="C32" s="155"/>
      <c r="D32" s="155"/>
      <c r="E32" s="156">
        <v>389</v>
      </c>
      <c r="F32" s="156"/>
      <c r="G32" s="156"/>
    </row>
    <row r="33" spans="1:7" ht="19.5" customHeight="1">
      <c r="A33" s="107" t="s">
        <v>114</v>
      </c>
      <c r="B33" s="155">
        <v>464</v>
      </c>
      <c r="C33" s="155"/>
      <c r="D33" s="155"/>
      <c r="E33" s="156">
        <v>292</v>
      </c>
      <c r="F33" s="156"/>
      <c r="G33" s="156"/>
    </row>
  </sheetData>
  <sheetProtection/>
  <mergeCells count="32">
    <mergeCell ref="E20:G20"/>
    <mergeCell ref="E21:G21"/>
    <mergeCell ref="E22:G22"/>
    <mergeCell ref="E17:G17"/>
    <mergeCell ref="B17:D17"/>
    <mergeCell ref="J2:M2"/>
    <mergeCell ref="A1:D1"/>
    <mergeCell ref="A2:A3"/>
    <mergeCell ref="C2:E2"/>
    <mergeCell ref="F2:I2"/>
    <mergeCell ref="B2:B3"/>
    <mergeCell ref="L1:M1"/>
    <mergeCell ref="A27:A28"/>
    <mergeCell ref="E27:G28"/>
    <mergeCell ref="E29:G29"/>
    <mergeCell ref="B22:D22"/>
    <mergeCell ref="B21:D21"/>
    <mergeCell ref="B18:D18"/>
    <mergeCell ref="B19:D19"/>
    <mergeCell ref="B20:D20"/>
    <mergeCell ref="E18:G18"/>
    <mergeCell ref="E19:G19"/>
    <mergeCell ref="B33:D33"/>
    <mergeCell ref="E30:G30"/>
    <mergeCell ref="E31:G31"/>
    <mergeCell ref="E32:G32"/>
    <mergeCell ref="E33:G33"/>
    <mergeCell ref="B27:D28"/>
    <mergeCell ref="B29:D29"/>
    <mergeCell ref="B30:D30"/>
    <mergeCell ref="B31:D31"/>
    <mergeCell ref="B32:D32"/>
  </mergeCells>
  <printOptions/>
  <pageMargins left="0.7874015748031497" right="0.7874015748031497" top="0.7874015748031497" bottom="0.7874015748031497" header="0.5118110236220472" footer="0.5118110236220472"/>
  <pageSetup firstPageNumber="39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2020-12-11T09:12:48Z</cp:lastPrinted>
  <dcterms:created xsi:type="dcterms:W3CDTF">2008-01-24T09:40:26Z</dcterms:created>
  <dcterms:modified xsi:type="dcterms:W3CDTF">2020-12-21T04:57:17Z</dcterms:modified>
  <cp:category/>
  <cp:version/>
  <cp:contentType/>
  <cp:contentStatus/>
</cp:coreProperties>
</file>