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60" activeTab="0"/>
  </bookViews>
  <sheets>
    <sheet name="第4表　種別面積" sheetId="1" r:id="rId1"/>
    <sheet name="第5表　市町村面積" sheetId="2" r:id="rId2"/>
  </sheets>
  <definedNames>
    <definedName name="_xlnm.Print_Area" localSheetId="0">'第4表　種別面積'!$A$1:$E$17</definedName>
    <definedName name="_xlnm.Print_Area" localSheetId="1">'第5表　市町村面積'!$A$1:$K$78</definedName>
  </definedNames>
  <calcPr fullCalcOnLoad="1"/>
</workbook>
</file>

<file path=xl/sharedStrings.xml><?xml version="1.0" encoding="utf-8"?>
<sst xmlns="http://schemas.openxmlformats.org/spreadsheetml/2006/main" count="214" uniqueCount="59">
  <si>
    <t>総数</t>
  </si>
  <si>
    <t>土砂流出防備保安林</t>
  </si>
  <si>
    <t>土砂崩壊防備保安林</t>
  </si>
  <si>
    <t>防風保安林</t>
  </si>
  <si>
    <t>水害防備保安林</t>
  </si>
  <si>
    <t>干害防備保安林</t>
  </si>
  <si>
    <t>落石防止保安林</t>
  </si>
  <si>
    <t>保健保安林</t>
  </si>
  <si>
    <t>種別</t>
  </si>
  <si>
    <t>総数面積（ha）</t>
  </si>
  <si>
    <t>民有林</t>
  </si>
  <si>
    <t>筆数</t>
  </si>
  <si>
    <t>水源かん養保安林</t>
  </si>
  <si>
    <t>風致保安林</t>
  </si>
  <si>
    <t>面積（ha）</t>
  </si>
  <si>
    <t>国有林面積（ha）</t>
  </si>
  <si>
    <t>水源かん養保安林</t>
  </si>
  <si>
    <t>－</t>
  </si>
  <si>
    <t>－</t>
  </si>
  <si>
    <t>宇都宮市</t>
  </si>
  <si>
    <t>真岡市</t>
  </si>
  <si>
    <t>上三川町</t>
  </si>
  <si>
    <t>益子町</t>
  </si>
  <si>
    <t>市貝町</t>
  </si>
  <si>
    <t>芳賀町</t>
  </si>
  <si>
    <t>茂木町</t>
  </si>
  <si>
    <t>鹿沼市</t>
  </si>
  <si>
    <t>西方町</t>
  </si>
  <si>
    <t>日光市</t>
  </si>
  <si>
    <t>矢板市</t>
  </si>
  <si>
    <t>さくら市</t>
  </si>
  <si>
    <t>塩谷町</t>
  </si>
  <si>
    <t>高根沢町</t>
  </si>
  <si>
    <t>大田原市</t>
  </si>
  <si>
    <t>那須塩原市</t>
  </si>
  <si>
    <t>那須町</t>
  </si>
  <si>
    <t>那須烏山市</t>
  </si>
  <si>
    <t>那珂川町</t>
  </si>
  <si>
    <t>足利市</t>
  </si>
  <si>
    <t>栃木市</t>
  </si>
  <si>
    <t>佐野市</t>
  </si>
  <si>
    <t>小山市</t>
  </si>
  <si>
    <t>下野市</t>
  </si>
  <si>
    <t>壬生町</t>
  </si>
  <si>
    <t>野木町</t>
  </si>
  <si>
    <t>岩舟町</t>
  </si>
  <si>
    <t>（単位：ｈａ）</t>
  </si>
  <si>
    <t>※（ ）書きの数字は、兼種保安林で内数です。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</si>
  <si>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</si>
  <si>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</si>
  <si>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</si>
  <si>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</si>
  <si>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</si>
  <si>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平成２３年３月３１日現在</t>
  </si>
  <si>
    <t>　　第５表　市町村別保安林面積（民有林）</t>
  </si>
  <si>
    <t>市町村名</t>
  </si>
  <si>
    <t>　　第４表　国有林民有林別保安林面積</t>
  </si>
  <si>
    <t xml:space="preserve">　 ※（　）は兼種保安林で、総数欄は内数、保健保安林欄は外数である。（第５表も同じ。） </t>
  </si>
  <si>
    <t>　　　数量は四捨五入しているので、数字を合計しても総数に一致しない場合がある。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</si>
</sst>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00_ "/>
    <numFmt numFmtId="179" formatCode="[$-411]ge\.m\.d;@"/>
    <numFmt numFmtId="180" formatCode="#,##0_);\(#,##0\)"/>
    <numFmt numFmtId="181" formatCode="\(#,##0\)"/>
    <numFmt numFmtId="182" formatCode="#,##0.0000_);[Red]\(#,##0.0000\)"/>
    <numFmt numFmtId="183" formatCode="mmm\-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distributed" vertical="center" shrinkToFit="1"/>
    </xf>
    <xf numFmtId="179" fontId="3" fillId="0" borderId="13" xfId="0" applyNumberFormat="1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distributed" vertical="center" shrinkToFit="1"/>
    </xf>
    <xf numFmtId="176" fontId="3" fillId="0" borderId="14" xfId="0" applyNumberFormat="1" applyFont="1" applyFill="1" applyBorder="1" applyAlignment="1">
      <alignment vertical="center"/>
    </xf>
    <xf numFmtId="181" fontId="3" fillId="0" borderId="14" xfId="0" applyNumberFormat="1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/>
    </xf>
    <xf numFmtId="181" fontId="5" fillId="0" borderId="16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horizontal="right" vertical="center"/>
    </xf>
    <xf numFmtId="181" fontId="5" fillId="0" borderId="17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81" fontId="5" fillId="0" borderId="18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81" fontId="5" fillId="0" borderId="23" xfId="0" applyNumberFormat="1" applyFont="1" applyFill="1" applyBorder="1" applyAlignment="1">
      <alignment vertical="center"/>
    </xf>
    <xf numFmtId="181" fontId="5" fillId="0" borderId="2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81" fontId="5" fillId="0" borderId="2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Alignment="1" quotePrefix="1">
      <alignment horizontal="right"/>
    </xf>
    <xf numFmtId="0" fontId="4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179" fontId="3" fillId="0" borderId="14" xfId="0" applyNumberFormat="1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distributed" vertical="center" shrinkToFit="1"/>
    </xf>
    <xf numFmtId="176" fontId="3" fillId="0" borderId="13" xfId="0" applyNumberFormat="1" applyFont="1" applyFill="1" applyBorder="1" applyAlignment="1">
      <alignment horizontal="distributed" vertical="center" shrinkToFit="1"/>
    </xf>
    <xf numFmtId="58" fontId="3" fillId="0" borderId="20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58" fontId="3" fillId="0" borderId="33" xfId="0" applyNumberFormat="1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28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28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distributed" vertical="center" wrapText="1"/>
    </xf>
    <xf numFmtId="176" fontId="3" fillId="0" borderId="28" xfId="0" applyNumberFormat="1" applyFont="1" applyFill="1" applyBorder="1" applyAlignment="1">
      <alignment horizontal="distributed" vertical="center" wrapText="1"/>
    </xf>
    <xf numFmtId="0" fontId="4" fillId="0" borderId="36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58" fontId="3" fillId="0" borderId="15" xfId="0" applyNumberFormat="1" applyFont="1" applyFill="1" applyBorder="1" applyAlignment="1">
      <alignment horizontal="center" vertical="center" shrinkToFit="1"/>
    </xf>
    <xf numFmtId="58" fontId="3" fillId="0" borderId="17" xfId="0" applyNumberFormat="1" applyFont="1" applyFill="1" applyBorder="1" applyAlignment="1">
      <alignment horizontal="center" vertical="center" shrinkToFit="1"/>
    </xf>
    <xf numFmtId="58" fontId="3" fillId="0" borderId="18" xfId="0" applyNumberFormat="1" applyFont="1" applyFill="1" applyBorder="1" applyAlignment="1">
      <alignment horizontal="center" vertical="center" shrinkToFit="1"/>
    </xf>
    <xf numFmtId="58" fontId="3" fillId="0" borderId="19" xfId="0" applyNumberFormat="1" applyFont="1" applyFill="1" applyBorder="1" applyAlignment="1">
      <alignment horizontal="center" vertical="center" shrinkToFit="1"/>
    </xf>
    <xf numFmtId="58" fontId="3" fillId="0" borderId="2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625" style="3" customWidth="1"/>
    <col min="2" max="5" width="15.625" style="2" customWidth="1"/>
    <col min="6" max="16384" width="9.00390625" style="3" customWidth="1"/>
  </cols>
  <sheetData>
    <row r="1" spans="1:5" ht="18.75" customHeight="1">
      <c r="A1" s="1" t="s">
        <v>56</v>
      </c>
      <c r="E1" s="61" t="s">
        <v>53</v>
      </c>
    </row>
    <row r="2" spans="1:5" ht="18.75" customHeight="1">
      <c r="A2" s="68" t="s">
        <v>8</v>
      </c>
      <c r="B2" s="70" t="s">
        <v>9</v>
      </c>
      <c r="C2" s="72" t="s">
        <v>15</v>
      </c>
      <c r="D2" s="67" t="s">
        <v>10</v>
      </c>
      <c r="E2" s="67"/>
    </row>
    <row r="3" spans="1:5" ht="18.75" customHeight="1" thickBot="1">
      <c r="A3" s="69"/>
      <c r="B3" s="71"/>
      <c r="C3" s="73"/>
      <c r="D3" s="10" t="s">
        <v>11</v>
      </c>
      <c r="E3" s="9" t="s">
        <v>14</v>
      </c>
    </row>
    <row r="4" spans="1:5" ht="18.75" customHeight="1" thickTop="1">
      <c r="A4" s="65" t="s">
        <v>0</v>
      </c>
      <c r="B4" s="8">
        <f>SUM(B13:B14)</f>
        <v>15043</v>
      </c>
      <c r="C4" s="8">
        <f>SUM(C13:C14)</f>
        <v>6520</v>
      </c>
      <c r="D4" s="8">
        <f>SUM(D13:D14)</f>
        <v>443</v>
      </c>
      <c r="E4" s="8">
        <f>SUM(E13:E14)</f>
        <v>8523</v>
      </c>
    </row>
    <row r="5" spans="1:5" ht="18.75" customHeight="1">
      <c r="A5" s="66"/>
      <c r="B5" s="7">
        <f>SUM(B6:B12,B15)</f>
        <v>186255</v>
      </c>
      <c r="C5" s="7">
        <f>SUM(C6:C12,C15+1)</f>
        <v>114875</v>
      </c>
      <c r="D5" s="7">
        <f>SUM(D6:D12,D15)</f>
        <v>22168</v>
      </c>
      <c r="E5" s="7">
        <f>SUM(E6:E12,E15)</f>
        <v>71381</v>
      </c>
    </row>
    <row r="6" spans="1:5" ht="18.75" customHeight="1">
      <c r="A6" s="11" t="s">
        <v>12</v>
      </c>
      <c r="B6" s="12">
        <f>SUM(C6,E6)</f>
        <v>144145</v>
      </c>
      <c r="C6" s="12">
        <v>92948</v>
      </c>
      <c r="D6" s="12">
        <v>11331</v>
      </c>
      <c r="E6" s="12">
        <v>51197</v>
      </c>
    </row>
    <row r="7" spans="1:5" ht="18.75" customHeight="1">
      <c r="A7" s="11" t="s">
        <v>1</v>
      </c>
      <c r="B7" s="12">
        <f aca="true" t="shared" si="0" ref="B7:B12">SUM(C7,E7)</f>
        <v>40944</v>
      </c>
      <c r="C7" s="12">
        <v>21686</v>
      </c>
      <c r="D7" s="12">
        <v>9210</v>
      </c>
      <c r="E7" s="12">
        <v>19258</v>
      </c>
    </row>
    <row r="8" spans="1:5" ht="18.75" customHeight="1">
      <c r="A8" s="11" t="s">
        <v>2</v>
      </c>
      <c r="B8" s="12">
        <f t="shared" si="0"/>
        <v>131</v>
      </c>
      <c r="C8" s="12">
        <v>52</v>
      </c>
      <c r="D8" s="12">
        <v>111</v>
      </c>
      <c r="E8" s="12">
        <v>79</v>
      </c>
    </row>
    <row r="9" spans="1:5" ht="18.75" customHeight="1">
      <c r="A9" s="11" t="s">
        <v>3</v>
      </c>
      <c r="B9" s="12">
        <f t="shared" si="0"/>
        <v>21</v>
      </c>
      <c r="C9" s="12"/>
      <c r="D9" s="12">
        <v>62</v>
      </c>
      <c r="E9" s="12">
        <v>21</v>
      </c>
    </row>
    <row r="10" spans="1:5" ht="18.75" customHeight="1">
      <c r="A10" s="11" t="s">
        <v>4</v>
      </c>
      <c r="B10" s="12">
        <f t="shared" si="0"/>
        <v>63</v>
      </c>
      <c r="C10" s="12"/>
      <c r="D10" s="12">
        <v>861</v>
      </c>
      <c r="E10" s="12">
        <v>63</v>
      </c>
    </row>
    <row r="11" spans="1:5" ht="18.75" customHeight="1">
      <c r="A11" s="11" t="s">
        <v>5</v>
      </c>
      <c r="B11" s="12">
        <f t="shared" si="0"/>
        <v>580</v>
      </c>
      <c r="C11" s="12">
        <v>120</v>
      </c>
      <c r="D11" s="12">
        <v>532</v>
      </c>
      <c r="E11" s="12">
        <v>460</v>
      </c>
    </row>
    <row r="12" spans="1:5" ht="18.75" customHeight="1">
      <c r="A12" s="11" t="s">
        <v>6</v>
      </c>
      <c r="B12" s="12">
        <f t="shared" si="0"/>
        <v>2</v>
      </c>
      <c r="C12" s="12"/>
      <c r="D12" s="12">
        <v>5</v>
      </c>
      <c r="E12" s="12">
        <v>2</v>
      </c>
    </row>
    <row r="13" spans="1:6" ht="18.75" customHeight="1">
      <c r="A13" s="11" t="s">
        <v>13</v>
      </c>
      <c r="B13" s="13">
        <f>SUM(C13,E13)</f>
        <v>70</v>
      </c>
      <c r="C13" s="13">
        <v>70</v>
      </c>
      <c r="D13" s="13"/>
      <c r="E13" s="13"/>
      <c r="F13" s="4"/>
    </row>
    <row r="14" spans="1:5" ht="18.75" customHeight="1">
      <c r="A14" s="64" t="s">
        <v>7</v>
      </c>
      <c r="B14" s="6">
        <f>SUM(C14,E14)</f>
        <v>14973</v>
      </c>
      <c r="C14" s="6">
        <v>6450</v>
      </c>
      <c r="D14" s="6">
        <v>443</v>
      </c>
      <c r="E14" s="6">
        <v>8523</v>
      </c>
    </row>
    <row r="15" spans="1:5" ht="18.75" customHeight="1">
      <c r="A15" s="64"/>
      <c r="B15" s="7">
        <f>SUM(C15,E15)</f>
        <v>369</v>
      </c>
      <c r="C15" s="7">
        <v>68</v>
      </c>
      <c r="D15" s="7">
        <v>56</v>
      </c>
      <c r="E15" s="7">
        <v>301</v>
      </c>
    </row>
    <row r="16" spans="1:5" ht="18.75" customHeight="1">
      <c r="A16" s="60" t="s">
        <v>57</v>
      </c>
      <c r="B16" s="5"/>
      <c r="C16" s="5"/>
      <c r="D16" s="5"/>
      <c r="E16" s="5"/>
    </row>
    <row r="17" spans="1:5" ht="18.75" customHeight="1">
      <c r="A17" s="62" t="s">
        <v>58</v>
      </c>
      <c r="B17" s="5"/>
      <c r="C17" s="5"/>
      <c r="D17" s="5"/>
      <c r="E17" s="5"/>
    </row>
  </sheetData>
  <sheetProtection/>
  <mergeCells count="6">
    <mergeCell ref="A14:A15"/>
    <mergeCell ref="A4:A5"/>
    <mergeCell ref="D2:E2"/>
    <mergeCell ref="A2:A3"/>
    <mergeCell ref="B2:B3"/>
    <mergeCell ref="C2:C3"/>
  </mergeCells>
  <printOptions horizontalCentered="1"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r:id="rId1"/>
  <headerFooter alignWithMargins="0">
    <oddFooter>&amp;C&amp;P</oddFooter>
  </headerFooter>
  <ignoredErrors>
    <ignoredError sqref="C5" formula="1"/>
    <ignoredError sqref="C4:E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78"/>
  <sheetViews>
    <sheetView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3.25390625" style="3" customWidth="1"/>
    <col min="2" max="2" width="12.00390625" style="3" customWidth="1"/>
    <col min="3" max="11" width="7.875" style="2" customWidth="1"/>
    <col min="12" max="16384" width="9.00390625" style="3" customWidth="1"/>
  </cols>
  <sheetData>
    <row r="1" spans="1:11" ht="19.5" customHeight="1">
      <c r="A1" s="1" t="s">
        <v>54</v>
      </c>
      <c r="K1" s="63" t="s">
        <v>46</v>
      </c>
    </row>
    <row r="2" spans="1:11" ht="19.5" customHeight="1">
      <c r="A2" s="68" t="s">
        <v>55</v>
      </c>
      <c r="B2" s="68"/>
      <c r="C2" s="91" t="s">
        <v>0</v>
      </c>
      <c r="D2" s="89" t="s">
        <v>16</v>
      </c>
      <c r="E2" s="87" t="s">
        <v>1</v>
      </c>
      <c r="F2" s="89" t="s">
        <v>2</v>
      </c>
      <c r="G2" s="87" t="s">
        <v>3</v>
      </c>
      <c r="H2" s="87" t="s">
        <v>4</v>
      </c>
      <c r="I2" s="87" t="s">
        <v>5</v>
      </c>
      <c r="J2" s="87" t="s">
        <v>6</v>
      </c>
      <c r="K2" s="87" t="s">
        <v>7</v>
      </c>
    </row>
    <row r="3" spans="1:11" ht="19.5" customHeight="1" thickBot="1">
      <c r="A3" s="69"/>
      <c r="B3" s="69"/>
      <c r="C3" s="92"/>
      <c r="D3" s="90"/>
      <c r="E3" s="88"/>
      <c r="F3" s="90"/>
      <c r="G3" s="88"/>
      <c r="H3" s="88"/>
      <c r="I3" s="88"/>
      <c r="J3" s="88"/>
      <c r="K3" s="88"/>
    </row>
    <row r="4" spans="1:11" ht="9.75" customHeight="1" thickTop="1">
      <c r="A4" s="98">
        <v>39172</v>
      </c>
      <c r="B4" s="99"/>
      <c r="C4" s="14">
        <v>8523</v>
      </c>
      <c r="D4" s="15"/>
      <c r="E4" s="15"/>
      <c r="F4" s="15"/>
      <c r="G4" s="16"/>
      <c r="H4" s="15"/>
      <c r="I4" s="15"/>
      <c r="J4" s="15"/>
      <c r="K4" s="17">
        <v>8523</v>
      </c>
    </row>
    <row r="5" spans="1:11" ht="9.75" customHeight="1">
      <c r="A5" s="98"/>
      <c r="B5" s="99"/>
      <c r="C5" s="18">
        <v>69293</v>
      </c>
      <c r="D5" s="19">
        <v>49555</v>
      </c>
      <c r="E5" s="19">
        <v>18830</v>
      </c>
      <c r="F5" s="19">
        <v>79</v>
      </c>
      <c r="G5" s="19">
        <v>24</v>
      </c>
      <c r="H5" s="19">
        <v>65</v>
      </c>
      <c r="I5" s="19">
        <v>437</v>
      </c>
      <c r="J5" s="19">
        <v>2</v>
      </c>
      <c r="K5" s="20">
        <v>301</v>
      </c>
    </row>
    <row r="6" spans="1:11" ht="9.75" customHeight="1">
      <c r="A6" s="100">
        <v>39538</v>
      </c>
      <c r="B6" s="101"/>
      <c r="C6" s="21">
        <v>8523</v>
      </c>
      <c r="D6" s="22"/>
      <c r="E6" s="22"/>
      <c r="F6" s="22"/>
      <c r="G6" s="23"/>
      <c r="H6" s="22"/>
      <c r="I6" s="22"/>
      <c r="J6" s="22"/>
      <c r="K6" s="24">
        <v>8523</v>
      </c>
    </row>
    <row r="7" spans="1:11" ht="9.75" customHeight="1">
      <c r="A7" s="74"/>
      <c r="B7" s="102"/>
      <c r="C7" s="25">
        <v>69819</v>
      </c>
      <c r="D7" s="26">
        <v>50023</v>
      </c>
      <c r="E7" s="26">
        <v>18888</v>
      </c>
      <c r="F7" s="26">
        <v>79</v>
      </c>
      <c r="G7" s="26">
        <v>24</v>
      </c>
      <c r="H7" s="26">
        <v>65</v>
      </c>
      <c r="I7" s="26">
        <v>437</v>
      </c>
      <c r="J7" s="26">
        <v>2</v>
      </c>
      <c r="K7" s="27">
        <v>301</v>
      </c>
    </row>
    <row r="8" spans="1:11" ht="9.75" customHeight="1">
      <c r="A8" s="74">
        <v>39903</v>
      </c>
      <c r="B8" s="75"/>
      <c r="C8" s="14">
        <v>8523</v>
      </c>
      <c r="D8" s="28"/>
      <c r="E8" s="28"/>
      <c r="F8" s="28"/>
      <c r="G8" s="29"/>
      <c r="H8" s="28"/>
      <c r="I8" s="28"/>
      <c r="J8" s="28"/>
      <c r="K8" s="17">
        <v>8523</v>
      </c>
    </row>
    <row r="9" spans="1:11" ht="9.75" customHeight="1">
      <c r="A9" s="76"/>
      <c r="B9" s="77"/>
      <c r="C9" s="18">
        <v>70590</v>
      </c>
      <c r="D9" s="19">
        <v>50707</v>
      </c>
      <c r="E9" s="19">
        <v>18976</v>
      </c>
      <c r="F9" s="19">
        <v>79</v>
      </c>
      <c r="G9" s="19">
        <v>24</v>
      </c>
      <c r="H9" s="19">
        <v>65</v>
      </c>
      <c r="I9" s="19">
        <v>437</v>
      </c>
      <c r="J9" s="19">
        <v>2</v>
      </c>
      <c r="K9" s="20">
        <v>301</v>
      </c>
    </row>
    <row r="10" spans="1:11" ht="9.75" customHeight="1">
      <c r="A10" s="78">
        <v>40268</v>
      </c>
      <c r="B10" s="79"/>
      <c r="C10" s="21">
        <v>8523</v>
      </c>
      <c r="D10" s="22"/>
      <c r="E10" s="22"/>
      <c r="F10" s="22"/>
      <c r="G10" s="23"/>
      <c r="H10" s="22"/>
      <c r="I10" s="22"/>
      <c r="J10" s="22"/>
      <c r="K10" s="24">
        <v>8523</v>
      </c>
    </row>
    <row r="11" spans="1:11" ht="9.75" customHeight="1">
      <c r="A11" s="80"/>
      <c r="B11" s="79"/>
      <c r="C11" s="25">
        <v>71041</v>
      </c>
      <c r="D11" s="26">
        <v>50930</v>
      </c>
      <c r="E11" s="26">
        <v>19205</v>
      </c>
      <c r="F11" s="26">
        <v>79</v>
      </c>
      <c r="G11" s="26">
        <v>24</v>
      </c>
      <c r="H11" s="26">
        <v>63</v>
      </c>
      <c r="I11" s="26">
        <v>437</v>
      </c>
      <c r="J11" s="26">
        <v>2</v>
      </c>
      <c r="K11" s="27">
        <v>301</v>
      </c>
    </row>
    <row r="12" spans="1:11" ht="9.75" customHeight="1">
      <c r="A12" s="74">
        <v>40633</v>
      </c>
      <c r="B12" s="81"/>
      <c r="C12" s="14">
        <f aca="true" t="shared" si="0" ref="C12:C19">SUM(D12:K12)</f>
        <v>8523</v>
      </c>
      <c r="D12" s="28"/>
      <c r="E12" s="28"/>
      <c r="F12" s="28"/>
      <c r="G12" s="29"/>
      <c r="H12" s="28"/>
      <c r="I12" s="28"/>
      <c r="J12" s="28"/>
      <c r="K12" s="17">
        <f>SUM(K14,K22,K38,K50,K68)</f>
        <v>8523</v>
      </c>
    </row>
    <row r="13" spans="1:11" ht="9.75" customHeight="1" thickBot="1">
      <c r="A13" s="76"/>
      <c r="B13" s="82"/>
      <c r="C13" s="18">
        <f t="shared" si="0"/>
        <v>71381</v>
      </c>
      <c r="D13" s="19">
        <f aca="true" t="shared" si="1" ref="D13:J13">SUM(D15,D23,D39,D51,D69)</f>
        <v>51197</v>
      </c>
      <c r="E13" s="19">
        <f t="shared" si="1"/>
        <v>19258</v>
      </c>
      <c r="F13" s="19">
        <f t="shared" si="1"/>
        <v>79</v>
      </c>
      <c r="G13" s="19">
        <f t="shared" si="1"/>
        <v>21</v>
      </c>
      <c r="H13" s="19">
        <f t="shared" si="1"/>
        <v>63</v>
      </c>
      <c r="I13" s="19">
        <f t="shared" si="1"/>
        <v>460</v>
      </c>
      <c r="J13" s="19">
        <f t="shared" si="1"/>
        <v>2</v>
      </c>
      <c r="K13" s="30">
        <f>SUM(K15,K23,K39,K51,K69)</f>
        <v>301</v>
      </c>
    </row>
    <row r="14" spans="1:11" ht="9.75" customHeight="1" thickTop="1">
      <c r="A14" s="93" t="s">
        <v>48</v>
      </c>
      <c r="B14" s="94"/>
      <c r="C14" s="31">
        <f t="shared" si="0"/>
        <v>6509</v>
      </c>
      <c r="D14" s="15"/>
      <c r="E14" s="15"/>
      <c r="F14" s="15"/>
      <c r="G14" s="15"/>
      <c r="H14" s="15"/>
      <c r="I14" s="15"/>
      <c r="J14" s="15"/>
      <c r="K14" s="32">
        <f>SUM(K16,K18,K20)</f>
        <v>6509</v>
      </c>
    </row>
    <row r="15" spans="1:11" ht="9.75" customHeight="1">
      <c r="A15" s="85"/>
      <c r="B15" s="95"/>
      <c r="C15" s="25">
        <f t="shared" si="0"/>
        <v>46007</v>
      </c>
      <c r="D15" s="26">
        <f>SUM(D17,D19,D21)</f>
        <v>33137</v>
      </c>
      <c r="E15" s="26">
        <f>SUM(E17,E19,E21)</f>
        <v>12777</v>
      </c>
      <c r="F15" s="26">
        <f>SUM(F17,F19,F21)</f>
        <v>45</v>
      </c>
      <c r="G15" s="33" t="s">
        <v>17</v>
      </c>
      <c r="H15" s="26">
        <f>SUM(H17,H19,H21)</f>
        <v>6</v>
      </c>
      <c r="I15" s="26">
        <f>SUM(I17,I19,I21)</f>
        <v>36</v>
      </c>
      <c r="J15" s="26">
        <f>SUM(J17,J19,J21)</f>
        <v>2</v>
      </c>
      <c r="K15" s="27">
        <f>SUM(K17,K19,K21)</f>
        <v>4</v>
      </c>
    </row>
    <row r="16" spans="1:11" ht="9.75" customHeight="1">
      <c r="A16" s="51"/>
      <c r="B16" s="52"/>
      <c r="C16" s="21">
        <f t="shared" si="0"/>
        <v>73</v>
      </c>
      <c r="D16" s="19"/>
      <c r="E16" s="19"/>
      <c r="F16" s="19"/>
      <c r="G16" s="29"/>
      <c r="H16" s="19"/>
      <c r="I16" s="19"/>
      <c r="J16" s="34"/>
      <c r="K16" s="35">
        <v>73</v>
      </c>
    </row>
    <row r="17" spans="1:11" ht="9.75" customHeight="1">
      <c r="A17" s="53"/>
      <c r="B17" s="54" t="s">
        <v>26</v>
      </c>
      <c r="C17" s="18">
        <f t="shared" si="0"/>
        <v>16210</v>
      </c>
      <c r="D17" s="19">
        <v>13287</v>
      </c>
      <c r="E17" s="19">
        <v>2886</v>
      </c>
      <c r="F17" s="19">
        <f>12+0</f>
        <v>12</v>
      </c>
      <c r="G17" s="29" t="s">
        <v>17</v>
      </c>
      <c r="H17" s="19">
        <f>4+1</f>
        <v>5</v>
      </c>
      <c r="I17" s="19">
        <f>20+0</f>
        <v>20</v>
      </c>
      <c r="J17" s="29" t="s">
        <v>17</v>
      </c>
      <c r="K17" s="36" t="s">
        <v>17</v>
      </c>
    </row>
    <row r="18" spans="1:11" ht="9.75" customHeight="1">
      <c r="A18" s="51"/>
      <c r="B18" s="52"/>
      <c r="C18" s="21">
        <f t="shared" si="0"/>
        <v>6436</v>
      </c>
      <c r="D18" s="37"/>
      <c r="E18" s="37"/>
      <c r="F18" s="37"/>
      <c r="G18" s="22"/>
      <c r="H18" s="22"/>
      <c r="I18" s="37"/>
      <c r="J18" s="37"/>
      <c r="K18" s="24">
        <v>6436</v>
      </c>
    </row>
    <row r="19" spans="1:11" ht="9.75" customHeight="1">
      <c r="A19" s="55"/>
      <c r="B19" s="56" t="s">
        <v>28</v>
      </c>
      <c r="C19" s="25">
        <f t="shared" si="0"/>
        <v>29784</v>
      </c>
      <c r="D19" s="26">
        <v>19850</v>
      </c>
      <c r="E19" s="26">
        <v>9879</v>
      </c>
      <c r="F19" s="26">
        <f>12+21+0+0+0</f>
        <v>33</v>
      </c>
      <c r="G19" s="33" t="s">
        <v>17</v>
      </c>
      <c r="H19" s="33" t="s">
        <v>17</v>
      </c>
      <c r="I19" s="26">
        <f>0+0+16+0+0</f>
        <v>16</v>
      </c>
      <c r="J19" s="26">
        <f>0+2+0+0+0</f>
        <v>2</v>
      </c>
      <c r="K19" s="27">
        <v>4</v>
      </c>
    </row>
    <row r="20" spans="1:11" ht="9.75" customHeight="1">
      <c r="A20" s="51"/>
      <c r="B20" s="52"/>
      <c r="C20" s="38"/>
      <c r="D20" s="23"/>
      <c r="E20" s="37"/>
      <c r="F20" s="23"/>
      <c r="G20" s="23"/>
      <c r="H20" s="37"/>
      <c r="I20" s="23"/>
      <c r="J20" s="23"/>
      <c r="K20" s="39"/>
    </row>
    <row r="21" spans="1:11" ht="9.75" customHeight="1" thickBot="1">
      <c r="A21" s="57"/>
      <c r="B21" s="58" t="s">
        <v>27</v>
      </c>
      <c r="C21" s="40">
        <f>SUM(D21:K21)</f>
        <v>13</v>
      </c>
      <c r="D21" s="41" t="s">
        <v>17</v>
      </c>
      <c r="E21" s="42">
        <v>12</v>
      </c>
      <c r="F21" s="41" t="s">
        <v>17</v>
      </c>
      <c r="G21" s="41" t="s">
        <v>17</v>
      </c>
      <c r="H21" s="42">
        <v>1</v>
      </c>
      <c r="I21" s="41" t="s">
        <v>17</v>
      </c>
      <c r="J21" s="41" t="s">
        <v>17</v>
      </c>
      <c r="K21" s="43" t="s">
        <v>17</v>
      </c>
    </row>
    <row r="22" spans="1:11" ht="9.75" customHeight="1" thickTop="1">
      <c r="A22" s="83" t="s">
        <v>49</v>
      </c>
      <c r="B22" s="84"/>
      <c r="C22" s="14">
        <f aca="true" t="shared" si="2" ref="C22:C27">SUM(D22:K22)</f>
        <v>47</v>
      </c>
      <c r="D22" s="28"/>
      <c r="E22" s="28"/>
      <c r="F22" s="28"/>
      <c r="G22" s="29"/>
      <c r="H22" s="28"/>
      <c r="I22" s="28"/>
      <c r="J22" s="28"/>
      <c r="K22" s="17">
        <f>SUM(K24,K26,K28,K30,K32,K34,K36)</f>
        <v>47</v>
      </c>
    </row>
    <row r="23" spans="1:11" ht="9.75" customHeight="1">
      <c r="A23" s="85"/>
      <c r="B23" s="86"/>
      <c r="C23" s="25">
        <f t="shared" si="2"/>
        <v>2050</v>
      </c>
      <c r="D23" s="26">
        <f>SUM(D25,D27,D29,D31,D33,D35,D37)</f>
        <v>978</v>
      </c>
      <c r="E23" s="26">
        <f>SUM(E25,E27,E29,E31,E33,E35,E37)</f>
        <v>806</v>
      </c>
      <c r="F23" s="26">
        <f>SUM(F25,F27,F29,F31,F33,F35,F37)</f>
        <v>4</v>
      </c>
      <c r="G23" s="33" t="s">
        <v>17</v>
      </c>
      <c r="H23" s="26">
        <f>SUM(H25,H27,H29,H31,H33,H35,H37)</f>
        <v>5</v>
      </c>
      <c r="I23" s="26">
        <f>SUM(I25,I27,I29,I31,I33,I35,I37)</f>
        <v>257</v>
      </c>
      <c r="J23" s="33" t="s">
        <v>17</v>
      </c>
      <c r="K23" s="44" t="s">
        <v>18</v>
      </c>
    </row>
    <row r="24" spans="1:11" ht="9.75" customHeight="1">
      <c r="A24" s="53"/>
      <c r="B24" s="54"/>
      <c r="C24" s="14">
        <f t="shared" si="2"/>
        <v>17</v>
      </c>
      <c r="D24" s="29"/>
      <c r="E24" s="19"/>
      <c r="F24" s="29"/>
      <c r="G24" s="23"/>
      <c r="H24" s="19"/>
      <c r="I24" s="19"/>
      <c r="J24" s="29"/>
      <c r="K24" s="24">
        <v>17</v>
      </c>
    </row>
    <row r="25" spans="1:25" ht="9.75" customHeight="1">
      <c r="A25" s="53"/>
      <c r="B25" s="54" t="s">
        <v>19</v>
      </c>
      <c r="C25" s="18">
        <v>649</v>
      </c>
      <c r="D25" s="29" t="s">
        <v>17</v>
      </c>
      <c r="E25" s="19">
        <v>437</v>
      </c>
      <c r="F25" s="45">
        <v>2</v>
      </c>
      <c r="G25" s="45" t="s">
        <v>17</v>
      </c>
      <c r="H25" s="19">
        <v>4</v>
      </c>
      <c r="I25" s="19">
        <v>206</v>
      </c>
      <c r="J25" s="29" t="s">
        <v>17</v>
      </c>
      <c r="K25" s="36" t="s">
        <v>17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11" ht="9.75" customHeight="1">
      <c r="A26" s="51"/>
      <c r="B26" s="52"/>
      <c r="C26" s="21">
        <f t="shared" si="2"/>
        <v>16</v>
      </c>
      <c r="D26" s="23"/>
      <c r="E26" s="23"/>
      <c r="F26" s="23"/>
      <c r="G26" s="23"/>
      <c r="H26" s="23"/>
      <c r="I26" s="22"/>
      <c r="J26" s="23"/>
      <c r="K26" s="24">
        <v>16</v>
      </c>
    </row>
    <row r="27" spans="1:11" ht="9.75" customHeight="1">
      <c r="A27" s="55"/>
      <c r="B27" s="56" t="s">
        <v>20</v>
      </c>
      <c r="C27" s="25">
        <f t="shared" si="2"/>
        <v>28</v>
      </c>
      <c r="D27" s="33" t="s">
        <v>17</v>
      </c>
      <c r="E27" s="33" t="s">
        <v>17</v>
      </c>
      <c r="F27" s="33" t="s">
        <v>17</v>
      </c>
      <c r="G27" s="33" t="s">
        <v>17</v>
      </c>
      <c r="H27" s="33" t="s">
        <v>17</v>
      </c>
      <c r="I27" s="26">
        <v>28</v>
      </c>
      <c r="J27" s="33" t="s">
        <v>17</v>
      </c>
      <c r="K27" s="44" t="s">
        <v>17</v>
      </c>
    </row>
    <row r="28" spans="1:11" ht="9.75" customHeight="1">
      <c r="A28" s="53"/>
      <c r="B28" s="54"/>
      <c r="C28" s="46"/>
      <c r="D28" s="29"/>
      <c r="E28" s="29"/>
      <c r="F28" s="29"/>
      <c r="G28" s="29"/>
      <c r="H28" s="29"/>
      <c r="I28" s="29"/>
      <c r="J28" s="29"/>
      <c r="K28" s="36"/>
    </row>
    <row r="29" spans="1:11" ht="9.75" customHeight="1">
      <c r="A29" s="53"/>
      <c r="B29" s="54" t="s">
        <v>21</v>
      </c>
      <c r="C29" s="46" t="s">
        <v>17</v>
      </c>
      <c r="D29" s="29" t="s">
        <v>17</v>
      </c>
      <c r="E29" s="29" t="s">
        <v>17</v>
      </c>
      <c r="F29" s="29" t="s">
        <v>17</v>
      </c>
      <c r="G29" s="29" t="s">
        <v>17</v>
      </c>
      <c r="H29" s="29" t="s">
        <v>17</v>
      </c>
      <c r="I29" s="29" t="s">
        <v>17</v>
      </c>
      <c r="J29" s="29" t="s">
        <v>17</v>
      </c>
      <c r="K29" s="36" t="s">
        <v>17</v>
      </c>
    </row>
    <row r="30" spans="1:11" ht="9.75" customHeight="1">
      <c r="A30" s="51"/>
      <c r="B30" s="52"/>
      <c r="C30" s="21">
        <f>SUM(D30:K30)</f>
        <v>14</v>
      </c>
      <c r="D30" s="22"/>
      <c r="E30" s="37"/>
      <c r="F30" s="23"/>
      <c r="G30" s="23"/>
      <c r="H30" s="23"/>
      <c r="I30" s="23"/>
      <c r="J30" s="23"/>
      <c r="K30" s="24">
        <v>14</v>
      </c>
    </row>
    <row r="31" spans="1:11" ht="9.75" customHeight="1">
      <c r="A31" s="55"/>
      <c r="B31" s="56" t="s">
        <v>22</v>
      </c>
      <c r="C31" s="25">
        <f>SUM(D31:K31)</f>
        <v>19</v>
      </c>
      <c r="D31" s="26">
        <v>16</v>
      </c>
      <c r="E31" s="26">
        <v>3</v>
      </c>
      <c r="F31" s="33" t="s">
        <v>17</v>
      </c>
      <c r="G31" s="33" t="s">
        <v>17</v>
      </c>
      <c r="H31" s="33" t="s">
        <v>17</v>
      </c>
      <c r="I31" s="33" t="s">
        <v>17</v>
      </c>
      <c r="J31" s="33" t="s">
        <v>17</v>
      </c>
      <c r="K31" s="44" t="s">
        <v>17</v>
      </c>
    </row>
    <row r="32" spans="1:11" ht="9.75" customHeight="1">
      <c r="A32" s="53"/>
      <c r="B32" s="59"/>
      <c r="C32" s="47"/>
      <c r="D32" s="34"/>
      <c r="E32" s="48"/>
      <c r="F32" s="34"/>
      <c r="G32" s="34"/>
      <c r="H32" s="34"/>
      <c r="I32" s="34"/>
      <c r="J32" s="34"/>
      <c r="K32" s="49"/>
    </row>
    <row r="33" spans="1:11" ht="9.75" customHeight="1">
      <c r="A33" s="53"/>
      <c r="B33" s="54" t="s">
        <v>23</v>
      </c>
      <c r="C33" s="18">
        <f>SUM(D33:K33)</f>
        <v>45</v>
      </c>
      <c r="D33" s="29" t="s">
        <v>17</v>
      </c>
      <c r="E33" s="19">
        <v>45</v>
      </c>
      <c r="F33" s="29" t="s">
        <v>17</v>
      </c>
      <c r="G33" s="29" t="s">
        <v>17</v>
      </c>
      <c r="H33" s="29" t="s">
        <v>17</v>
      </c>
      <c r="I33" s="29" t="s">
        <v>17</v>
      </c>
      <c r="J33" s="29" t="s">
        <v>17</v>
      </c>
      <c r="K33" s="36" t="s">
        <v>17</v>
      </c>
    </row>
    <row r="34" spans="1:11" ht="9.75" customHeight="1">
      <c r="A34" s="51"/>
      <c r="B34" s="52"/>
      <c r="C34" s="38"/>
      <c r="D34" s="23"/>
      <c r="E34" s="37"/>
      <c r="F34" s="23"/>
      <c r="G34" s="23"/>
      <c r="H34" s="23"/>
      <c r="I34" s="23"/>
      <c r="J34" s="23"/>
      <c r="K34" s="39"/>
    </row>
    <row r="35" spans="1:11" ht="9.75" customHeight="1">
      <c r="A35" s="55"/>
      <c r="B35" s="56" t="s">
        <v>24</v>
      </c>
      <c r="C35" s="25">
        <f>SUM(D35:K35)</f>
        <v>1</v>
      </c>
      <c r="D35" s="33" t="s">
        <v>17</v>
      </c>
      <c r="E35" s="26">
        <v>1</v>
      </c>
      <c r="F35" s="33" t="s">
        <v>17</v>
      </c>
      <c r="G35" s="33" t="s">
        <v>17</v>
      </c>
      <c r="H35" s="33" t="s">
        <v>17</v>
      </c>
      <c r="I35" s="33" t="s">
        <v>17</v>
      </c>
      <c r="J35" s="33" t="s">
        <v>17</v>
      </c>
      <c r="K35" s="44" t="s">
        <v>17</v>
      </c>
    </row>
    <row r="36" spans="1:11" ht="9.75" customHeight="1">
      <c r="A36" s="53"/>
      <c r="B36" s="54"/>
      <c r="C36" s="18"/>
      <c r="D36" s="19"/>
      <c r="E36" s="19"/>
      <c r="F36" s="19"/>
      <c r="G36" s="29"/>
      <c r="H36" s="19"/>
      <c r="I36" s="29"/>
      <c r="J36" s="29"/>
      <c r="K36" s="36"/>
    </row>
    <row r="37" spans="1:11" ht="9.75" customHeight="1" thickBot="1">
      <c r="A37" s="57"/>
      <c r="B37" s="58" t="s">
        <v>25</v>
      </c>
      <c r="C37" s="40">
        <f>SUM(D37:K37)</f>
        <v>1308</v>
      </c>
      <c r="D37" s="42">
        <v>962</v>
      </c>
      <c r="E37" s="42">
        <v>320</v>
      </c>
      <c r="F37" s="42">
        <v>2</v>
      </c>
      <c r="G37" s="41" t="s">
        <v>17</v>
      </c>
      <c r="H37" s="42">
        <v>1</v>
      </c>
      <c r="I37" s="41">
        <v>23</v>
      </c>
      <c r="J37" s="41" t="s">
        <v>17</v>
      </c>
      <c r="K37" s="43" t="s">
        <v>17</v>
      </c>
    </row>
    <row r="38" spans="1:11" ht="9.75" customHeight="1" thickTop="1">
      <c r="A38" s="96" t="s">
        <v>50</v>
      </c>
      <c r="B38" s="97"/>
      <c r="C38" s="14">
        <f>SUM(D38:K38)</f>
        <v>1046</v>
      </c>
      <c r="D38" s="28"/>
      <c r="E38" s="28"/>
      <c r="F38" s="28"/>
      <c r="G38" s="28"/>
      <c r="H38" s="28"/>
      <c r="I38" s="28"/>
      <c r="J38" s="28"/>
      <c r="K38" s="17">
        <f>SUM(K40,K42,K44,K46,K48)</f>
        <v>1046</v>
      </c>
    </row>
    <row r="39" spans="1:11" ht="9.75" customHeight="1">
      <c r="A39" s="83"/>
      <c r="B39" s="84"/>
      <c r="C39" s="25">
        <f>SUM(D39:K39)</f>
        <v>11435</v>
      </c>
      <c r="D39" s="26">
        <f aca="true" t="shared" si="3" ref="D39:I39">SUM(D41,D43,D45,D47,D49)</f>
        <v>8643</v>
      </c>
      <c r="E39" s="26">
        <f t="shared" si="3"/>
        <v>2577</v>
      </c>
      <c r="F39" s="26">
        <f t="shared" si="3"/>
        <v>21</v>
      </c>
      <c r="G39" s="26">
        <f t="shared" si="3"/>
        <v>21</v>
      </c>
      <c r="H39" s="26">
        <f t="shared" si="3"/>
        <v>16</v>
      </c>
      <c r="I39" s="26">
        <f t="shared" si="3"/>
        <v>95</v>
      </c>
      <c r="J39" s="33" t="s">
        <v>17</v>
      </c>
      <c r="K39" s="27">
        <f>SUM(K41,K43,K45,K47,K49)</f>
        <v>62</v>
      </c>
    </row>
    <row r="40" spans="1:11" ht="9.75" customHeight="1">
      <c r="A40" s="53"/>
      <c r="B40" s="52"/>
      <c r="C40" s="21">
        <f aca="true" t="shared" si="4" ref="C40:C53">SUM(D40:K40)</f>
        <v>11</v>
      </c>
      <c r="D40" s="37"/>
      <c r="E40" s="37"/>
      <c r="F40" s="37"/>
      <c r="G40" s="34"/>
      <c r="H40" s="37"/>
      <c r="I40" s="37"/>
      <c r="J40" s="34"/>
      <c r="K40" s="35">
        <v>11</v>
      </c>
    </row>
    <row r="41" spans="1:11" ht="9.75" customHeight="1">
      <c r="A41" s="53"/>
      <c r="B41" s="54" t="s">
        <v>33</v>
      </c>
      <c r="C41" s="18">
        <f t="shared" si="4"/>
        <v>2178</v>
      </c>
      <c r="D41" s="19">
        <v>1960</v>
      </c>
      <c r="E41" s="19">
        <f>27+176+2</f>
        <v>205</v>
      </c>
      <c r="F41" s="19">
        <f>6+0</f>
        <v>6</v>
      </c>
      <c r="G41" s="29" t="s">
        <v>17</v>
      </c>
      <c r="H41" s="19">
        <f>2+0</f>
        <v>2</v>
      </c>
      <c r="I41" s="19">
        <f>5+0</f>
        <v>5</v>
      </c>
      <c r="J41" s="29" t="s">
        <v>17</v>
      </c>
      <c r="K41" s="36" t="s">
        <v>17</v>
      </c>
    </row>
    <row r="42" spans="1:11" ht="9.75" customHeight="1">
      <c r="A42" s="51"/>
      <c r="B42" s="52"/>
      <c r="C42" s="21">
        <f t="shared" si="4"/>
        <v>948</v>
      </c>
      <c r="D42" s="37"/>
      <c r="E42" s="37"/>
      <c r="F42" s="23"/>
      <c r="G42" s="37"/>
      <c r="H42" s="37"/>
      <c r="I42" s="23"/>
      <c r="J42" s="23"/>
      <c r="K42" s="24">
        <v>948</v>
      </c>
    </row>
    <row r="43" spans="1:11" ht="9.75" customHeight="1">
      <c r="A43" s="55"/>
      <c r="B43" s="56" t="s">
        <v>34</v>
      </c>
      <c r="C43" s="25">
        <f t="shared" si="4"/>
        <v>4393</v>
      </c>
      <c r="D43" s="26">
        <f>3163+325</f>
        <v>3488</v>
      </c>
      <c r="E43" s="26">
        <v>874</v>
      </c>
      <c r="F43" s="33" t="s">
        <v>17</v>
      </c>
      <c r="G43" s="26">
        <v>20</v>
      </c>
      <c r="H43" s="26">
        <f>7+4</f>
        <v>11</v>
      </c>
      <c r="I43" s="33" t="s">
        <v>17</v>
      </c>
      <c r="J43" s="33" t="s">
        <v>17</v>
      </c>
      <c r="K43" s="44" t="s">
        <v>17</v>
      </c>
    </row>
    <row r="44" spans="1:11" ht="9.75" customHeight="1">
      <c r="A44" s="53"/>
      <c r="B44" s="54"/>
      <c r="C44" s="14">
        <f t="shared" si="4"/>
        <v>19</v>
      </c>
      <c r="D44" s="29"/>
      <c r="E44" s="19"/>
      <c r="F44" s="19"/>
      <c r="G44" s="29"/>
      <c r="H44" s="19"/>
      <c r="I44" s="19"/>
      <c r="J44" s="29"/>
      <c r="K44" s="17">
        <v>19</v>
      </c>
    </row>
    <row r="45" spans="1:11" ht="9.75" customHeight="1">
      <c r="A45" s="53"/>
      <c r="B45" s="54" t="s">
        <v>36</v>
      </c>
      <c r="C45" s="18">
        <f t="shared" si="4"/>
        <v>374</v>
      </c>
      <c r="D45" s="29" t="s">
        <v>17</v>
      </c>
      <c r="E45" s="19">
        <v>343</v>
      </c>
      <c r="F45" s="19">
        <f>0+3</f>
        <v>3</v>
      </c>
      <c r="G45" s="29" t="s">
        <v>17</v>
      </c>
      <c r="H45" s="19">
        <f>0+3</f>
        <v>3</v>
      </c>
      <c r="I45" s="19">
        <f>19+0</f>
        <v>19</v>
      </c>
      <c r="J45" s="29" t="s">
        <v>17</v>
      </c>
      <c r="K45" s="20">
        <f>6+0</f>
        <v>6</v>
      </c>
    </row>
    <row r="46" spans="1:11" ht="9.75" customHeight="1">
      <c r="A46" s="51"/>
      <c r="B46" s="52"/>
      <c r="C46" s="21">
        <f t="shared" si="4"/>
        <v>5</v>
      </c>
      <c r="D46" s="37"/>
      <c r="E46" s="37"/>
      <c r="F46" s="37"/>
      <c r="G46" s="37"/>
      <c r="H46" s="23"/>
      <c r="I46" s="23"/>
      <c r="J46" s="23"/>
      <c r="K46" s="24">
        <v>5</v>
      </c>
    </row>
    <row r="47" spans="1:11" ht="9.75" customHeight="1">
      <c r="A47" s="55"/>
      <c r="B47" s="56" t="s">
        <v>35</v>
      </c>
      <c r="C47" s="25">
        <f t="shared" si="4"/>
        <v>2134</v>
      </c>
      <c r="D47" s="26">
        <v>1807</v>
      </c>
      <c r="E47" s="26">
        <f>321+1</f>
        <v>322</v>
      </c>
      <c r="F47" s="26">
        <v>1</v>
      </c>
      <c r="G47" s="26">
        <v>1</v>
      </c>
      <c r="H47" s="33" t="s">
        <v>17</v>
      </c>
      <c r="I47" s="33" t="s">
        <v>17</v>
      </c>
      <c r="J47" s="33" t="s">
        <v>17</v>
      </c>
      <c r="K47" s="27">
        <v>3</v>
      </c>
    </row>
    <row r="48" spans="1:11" ht="9.75" customHeight="1">
      <c r="A48" s="53"/>
      <c r="B48" s="54"/>
      <c r="C48" s="14">
        <f t="shared" si="4"/>
        <v>63</v>
      </c>
      <c r="D48" s="19"/>
      <c r="E48" s="19"/>
      <c r="F48" s="19"/>
      <c r="G48" s="29"/>
      <c r="H48" s="29"/>
      <c r="I48" s="19"/>
      <c r="J48" s="29"/>
      <c r="K48" s="17">
        <v>63</v>
      </c>
    </row>
    <row r="49" spans="1:11" ht="9.75" customHeight="1" thickBot="1">
      <c r="A49" s="57"/>
      <c r="B49" s="58" t="s">
        <v>37</v>
      </c>
      <c r="C49" s="40">
        <f t="shared" si="4"/>
        <v>2356</v>
      </c>
      <c r="D49" s="42">
        <v>1388</v>
      </c>
      <c r="E49" s="42">
        <v>833</v>
      </c>
      <c r="F49" s="42">
        <f>11+0</f>
        <v>11</v>
      </c>
      <c r="G49" s="41" t="s">
        <v>17</v>
      </c>
      <c r="H49" s="41" t="s">
        <v>17</v>
      </c>
      <c r="I49" s="42">
        <f>50+14+7</f>
        <v>71</v>
      </c>
      <c r="J49" s="41" t="s">
        <v>17</v>
      </c>
      <c r="K49" s="30">
        <f>53+0</f>
        <v>53</v>
      </c>
    </row>
    <row r="50" spans="1:11" ht="9.75" customHeight="1" thickTop="1">
      <c r="A50" s="83" t="s">
        <v>51</v>
      </c>
      <c r="B50" s="84"/>
      <c r="C50" s="14">
        <f t="shared" si="4"/>
        <v>99</v>
      </c>
      <c r="D50" s="28"/>
      <c r="E50" s="28"/>
      <c r="F50" s="28"/>
      <c r="G50" s="28"/>
      <c r="H50" s="28"/>
      <c r="I50" s="28"/>
      <c r="J50" s="28"/>
      <c r="K50" s="17">
        <f>SUM(K52,K54,K56,K58,K60,K62,K64,K66)</f>
        <v>99</v>
      </c>
    </row>
    <row r="51" spans="1:11" ht="9.75" customHeight="1">
      <c r="A51" s="85"/>
      <c r="B51" s="86"/>
      <c r="C51" s="25">
        <f t="shared" si="4"/>
        <v>7463</v>
      </c>
      <c r="D51" s="26">
        <f>SUM(D53,D55,D57,D59,D61,D63,D65,D67)</f>
        <v>5426</v>
      </c>
      <c r="E51" s="26">
        <f>SUM(E53,E55,E57,E59,E61,E63,E65,E67)</f>
        <v>1714</v>
      </c>
      <c r="F51" s="33" t="s">
        <v>17</v>
      </c>
      <c r="G51" s="33" t="s">
        <v>17</v>
      </c>
      <c r="H51" s="26">
        <f>SUM(H53,H55,H57,H59,H61,H63,H65,H67)</f>
        <v>34</v>
      </c>
      <c r="I51" s="26">
        <f>SUM(I53,I55,I57,I59,I61,I63,I65,I67)</f>
        <v>56</v>
      </c>
      <c r="J51" s="33" t="s">
        <v>17</v>
      </c>
      <c r="K51" s="27">
        <f>SUM(K53,K55,K57,K59,K61,K63,K65,K67)</f>
        <v>233</v>
      </c>
    </row>
    <row r="52" spans="1:11" ht="9.75" customHeight="1">
      <c r="A52" s="51"/>
      <c r="B52" s="52"/>
      <c r="C52" s="21">
        <f t="shared" si="4"/>
        <v>59</v>
      </c>
      <c r="D52" s="37"/>
      <c r="E52" s="37"/>
      <c r="F52" s="34"/>
      <c r="G52" s="34"/>
      <c r="H52" s="34"/>
      <c r="I52" s="37"/>
      <c r="J52" s="34"/>
      <c r="K52" s="35">
        <v>59</v>
      </c>
    </row>
    <row r="53" spans="1:11" ht="9.75" customHeight="1">
      <c r="A53" s="53"/>
      <c r="B53" s="54" t="s">
        <v>38</v>
      </c>
      <c r="C53" s="18">
        <f t="shared" si="4"/>
        <v>757</v>
      </c>
      <c r="D53" s="19">
        <v>482</v>
      </c>
      <c r="E53" s="19">
        <v>257</v>
      </c>
      <c r="F53" s="29" t="s">
        <v>17</v>
      </c>
      <c r="G53" s="29" t="s">
        <v>17</v>
      </c>
      <c r="H53" s="29" t="s">
        <v>17</v>
      </c>
      <c r="I53" s="19">
        <v>18</v>
      </c>
      <c r="J53" s="29" t="s">
        <v>17</v>
      </c>
      <c r="K53" s="36" t="s">
        <v>17</v>
      </c>
    </row>
    <row r="54" spans="1:11" ht="9.75" customHeight="1">
      <c r="A54" s="51"/>
      <c r="B54" s="52"/>
      <c r="C54" s="21">
        <f aca="true" t="shared" si="5" ref="C54:C59">SUM(D54:K54)</f>
        <v>25</v>
      </c>
      <c r="D54" s="23"/>
      <c r="E54" s="37"/>
      <c r="F54" s="23"/>
      <c r="G54" s="23"/>
      <c r="H54" s="37"/>
      <c r="I54" s="23"/>
      <c r="J54" s="23"/>
      <c r="K54" s="24">
        <v>25</v>
      </c>
    </row>
    <row r="55" spans="1:11" ht="9.75" customHeight="1">
      <c r="A55" s="55"/>
      <c r="B55" s="56" t="s">
        <v>39</v>
      </c>
      <c r="C55" s="25">
        <f t="shared" si="5"/>
        <v>173</v>
      </c>
      <c r="D55" s="33" t="s">
        <v>17</v>
      </c>
      <c r="E55" s="26">
        <v>129</v>
      </c>
      <c r="F55" s="33" t="s">
        <v>17</v>
      </c>
      <c r="G55" s="33" t="s">
        <v>17</v>
      </c>
      <c r="H55" s="26">
        <v>17</v>
      </c>
      <c r="I55" s="33">
        <v>10</v>
      </c>
      <c r="J55" s="33" t="s">
        <v>17</v>
      </c>
      <c r="K55" s="27">
        <v>17</v>
      </c>
    </row>
    <row r="56" spans="1:11" ht="9.75" customHeight="1">
      <c r="A56" s="53"/>
      <c r="B56" s="54"/>
      <c r="C56" s="14">
        <f t="shared" si="5"/>
        <v>12</v>
      </c>
      <c r="D56" s="19"/>
      <c r="E56" s="19"/>
      <c r="F56" s="29"/>
      <c r="G56" s="29"/>
      <c r="H56" s="19"/>
      <c r="I56" s="19"/>
      <c r="J56" s="29"/>
      <c r="K56" s="17">
        <v>12</v>
      </c>
    </row>
    <row r="57" spans="1:11" ht="9.75" customHeight="1">
      <c r="A57" s="53"/>
      <c r="B57" s="54" t="s">
        <v>40</v>
      </c>
      <c r="C57" s="18">
        <f t="shared" si="5"/>
        <v>6497</v>
      </c>
      <c r="D57" s="19">
        <f>0+3325+1619</f>
        <v>4944</v>
      </c>
      <c r="E57" s="19">
        <v>1316</v>
      </c>
      <c r="F57" s="29" t="s">
        <v>17</v>
      </c>
      <c r="G57" s="29" t="s">
        <v>17</v>
      </c>
      <c r="H57" s="19">
        <v>15</v>
      </c>
      <c r="I57" s="19">
        <f>0+8+0</f>
        <v>8</v>
      </c>
      <c r="J57" s="29" t="s">
        <v>17</v>
      </c>
      <c r="K57" s="20">
        <f>147+67+0</f>
        <v>214</v>
      </c>
    </row>
    <row r="58" spans="1:11" ht="9.75" customHeight="1">
      <c r="A58" s="51"/>
      <c r="B58" s="52"/>
      <c r="C58" s="21">
        <f t="shared" si="5"/>
        <v>3</v>
      </c>
      <c r="D58" s="23"/>
      <c r="E58" s="23"/>
      <c r="F58" s="23"/>
      <c r="G58" s="23"/>
      <c r="H58" s="23"/>
      <c r="I58" s="37"/>
      <c r="J58" s="23"/>
      <c r="K58" s="24">
        <v>3</v>
      </c>
    </row>
    <row r="59" spans="1:11" ht="9.75" customHeight="1">
      <c r="A59" s="55"/>
      <c r="B59" s="56" t="s">
        <v>41</v>
      </c>
      <c r="C59" s="25">
        <f t="shared" si="5"/>
        <v>3</v>
      </c>
      <c r="D59" s="33" t="s">
        <v>17</v>
      </c>
      <c r="E59" s="33" t="s">
        <v>17</v>
      </c>
      <c r="F59" s="33" t="s">
        <v>17</v>
      </c>
      <c r="G59" s="33" t="s">
        <v>17</v>
      </c>
      <c r="H59" s="33" t="s">
        <v>17</v>
      </c>
      <c r="I59" s="26">
        <v>3</v>
      </c>
      <c r="J59" s="33" t="s">
        <v>17</v>
      </c>
      <c r="K59" s="44" t="s">
        <v>17</v>
      </c>
    </row>
    <row r="60" spans="1:11" ht="9.75" customHeight="1">
      <c r="A60" s="53"/>
      <c r="B60" s="54"/>
      <c r="C60" s="50"/>
      <c r="D60" s="29"/>
      <c r="E60" s="29"/>
      <c r="F60" s="29"/>
      <c r="G60" s="29"/>
      <c r="H60" s="29"/>
      <c r="I60" s="29"/>
      <c r="J60" s="29"/>
      <c r="K60" s="36"/>
    </row>
    <row r="61" spans="1:11" ht="9.75" customHeight="1">
      <c r="A61" s="53"/>
      <c r="B61" s="54" t="s">
        <v>42</v>
      </c>
      <c r="C61" s="50" t="s">
        <v>17</v>
      </c>
      <c r="D61" s="29" t="s">
        <v>17</v>
      </c>
      <c r="E61" s="29" t="s">
        <v>17</v>
      </c>
      <c r="F61" s="29" t="s">
        <v>17</v>
      </c>
      <c r="G61" s="29" t="s">
        <v>17</v>
      </c>
      <c r="H61" s="29" t="s">
        <v>17</v>
      </c>
      <c r="I61" s="29" t="s">
        <v>17</v>
      </c>
      <c r="J61" s="29" t="s">
        <v>17</v>
      </c>
      <c r="K61" s="36" t="s">
        <v>17</v>
      </c>
    </row>
    <row r="62" spans="1:11" ht="9.75" customHeight="1">
      <c r="A62" s="51"/>
      <c r="B62" s="52"/>
      <c r="C62" s="21"/>
      <c r="D62" s="23"/>
      <c r="E62" s="23"/>
      <c r="F62" s="23"/>
      <c r="G62" s="23"/>
      <c r="H62" s="37"/>
      <c r="I62" s="37"/>
      <c r="J62" s="23"/>
      <c r="K62" s="39"/>
    </row>
    <row r="63" spans="1:12" ht="9.75" customHeight="1">
      <c r="A63" s="55"/>
      <c r="B63" s="56" t="s">
        <v>43</v>
      </c>
      <c r="C63" s="25">
        <f>SUM(D63:K63)</f>
        <v>19</v>
      </c>
      <c r="D63" s="29" t="s">
        <v>17</v>
      </c>
      <c r="E63" s="33" t="s">
        <v>17</v>
      </c>
      <c r="F63" s="33" t="s">
        <v>17</v>
      </c>
      <c r="G63" s="33" t="s">
        <v>17</v>
      </c>
      <c r="H63" s="26">
        <v>2</v>
      </c>
      <c r="I63" s="26">
        <v>17</v>
      </c>
      <c r="J63" s="33" t="s">
        <v>17</v>
      </c>
      <c r="K63" s="44" t="s">
        <v>17</v>
      </c>
      <c r="L63" s="2"/>
    </row>
    <row r="64" spans="1:11" ht="9.75" customHeight="1">
      <c r="A64" s="53"/>
      <c r="B64" s="54"/>
      <c r="C64" s="14"/>
      <c r="D64" s="23"/>
      <c r="E64" s="29"/>
      <c r="F64" s="29"/>
      <c r="G64" s="29"/>
      <c r="H64" s="29"/>
      <c r="I64" s="29"/>
      <c r="J64" s="29"/>
      <c r="K64" s="20"/>
    </row>
    <row r="65" spans="1:11" ht="9.75" customHeight="1">
      <c r="A65" s="53"/>
      <c r="B65" s="54" t="s">
        <v>44</v>
      </c>
      <c r="C65" s="18">
        <f>SUM(D65:K65)</f>
        <v>2</v>
      </c>
      <c r="D65" s="29" t="s">
        <v>17</v>
      </c>
      <c r="E65" s="29" t="s">
        <v>17</v>
      </c>
      <c r="F65" s="29" t="s">
        <v>17</v>
      </c>
      <c r="G65" s="29" t="s">
        <v>17</v>
      </c>
      <c r="H65" s="29" t="s">
        <v>17</v>
      </c>
      <c r="I65" s="29" t="s">
        <v>17</v>
      </c>
      <c r="J65" s="29" t="s">
        <v>17</v>
      </c>
      <c r="K65" s="20">
        <v>2</v>
      </c>
    </row>
    <row r="66" spans="1:11" ht="9.75" customHeight="1">
      <c r="A66" s="51"/>
      <c r="B66" s="52"/>
      <c r="C66" s="21"/>
      <c r="D66" s="23"/>
      <c r="E66" s="37"/>
      <c r="F66" s="23"/>
      <c r="G66" s="23"/>
      <c r="H66" s="23"/>
      <c r="I66" s="23"/>
      <c r="J66" s="23"/>
      <c r="K66" s="39"/>
    </row>
    <row r="67" spans="1:11" ht="9.75" customHeight="1" thickBot="1">
      <c r="A67" s="57"/>
      <c r="B67" s="58" t="s">
        <v>45</v>
      </c>
      <c r="C67" s="40">
        <f>SUM(D67:K67)</f>
        <v>12</v>
      </c>
      <c r="D67" s="41" t="s">
        <v>17</v>
      </c>
      <c r="E67" s="42">
        <v>12</v>
      </c>
      <c r="F67" s="41" t="s">
        <v>17</v>
      </c>
      <c r="G67" s="41" t="s">
        <v>17</v>
      </c>
      <c r="H67" s="41" t="s">
        <v>17</v>
      </c>
      <c r="I67" s="41" t="s">
        <v>17</v>
      </c>
      <c r="J67" s="41" t="s">
        <v>17</v>
      </c>
      <c r="K67" s="43" t="s">
        <v>17</v>
      </c>
    </row>
    <row r="68" spans="1:11" ht="9.75" customHeight="1" thickTop="1">
      <c r="A68" s="83" t="s">
        <v>52</v>
      </c>
      <c r="B68" s="84"/>
      <c r="C68" s="14">
        <f aca="true" t="shared" si="6" ref="C68:C77">SUM(D68:K68)</f>
        <v>822</v>
      </c>
      <c r="D68" s="28"/>
      <c r="E68" s="28"/>
      <c r="F68" s="28"/>
      <c r="G68" s="28"/>
      <c r="H68" s="28"/>
      <c r="I68" s="28"/>
      <c r="J68" s="28"/>
      <c r="K68" s="17">
        <f>SUM(K70,K72,K74,K76)</f>
        <v>822</v>
      </c>
    </row>
    <row r="69" spans="1:11" ht="9.75" customHeight="1">
      <c r="A69" s="85"/>
      <c r="B69" s="86"/>
      <c r="C69" s="25">
        <f t="shared" si="6"/>
        <v>4426</v>
      </c>
      <c r="D69" s="26">
        <f>SUM(D71,D73,D75,D77)</f>
        <v>3013</v>
      </c>
      <c r="E69" s="26">
        <f>SUM(E71,E73,E75,E77)</f>
        <v>1384</v>
      </c>
      <c r="F69" s="26">
        <f>SUM(F71,F73,F75,F77)</f>
        <v>9</v>
      </c>
      <c r="G69" s="33" t="s">
        <v>17</v>
      </c>
      <c r="H69" s="26">
        <f>SUM(H71,H73,H75,H77)</f>
        <v>2</v>
      </c>
      <c r="I69" s="26">
        <f>SUM(I71,I73,I75,I77)</f>
        <v>16</v>
      </c>
      <c r="J69" s="33" t="s">
        <v>17</v>
      </c>
      <c r="K69" s="27">
        <f>SUM(K71,K73,K75,K77)</f>
        <v>2</v>
      </c>
    </row>
    <row r="70" spans="1:11" ht="9.75" customHeight="1">
      <c r="A70" s="53"/>
      <c r="B70" s="52"/>
      <c r="C70" s="21">
        <f t="shared" si="6"/>
        <v>677</v>
      </c>
      <c r="D70" s="37"/>
      <c r="E70" s="37"/>
      <c r="F70" s="37"/>
      <c r="G70" s="34"/>
      <c r="H70" s="34"/>
      <c r="I70" s="34"/>
      <c r="J70" s="34"/>
      <c r="K70" s="35">
        <v>677</v>
      </c>
    </row>
    <row r="71" spans="1:11" ht="9.75" customHeight="1">
      <c r="A71" s="53"/>
      <c r="B71" s="54" t="s">
        <v>29</v>
      </c>
      <c r="C71" s="18">
        <f t="shared" si="6"/>
        <v>2060</v>
      </c>
      <c r="D71" s="19">
        <f>1768+22</f>
        <v>1790</v>
      </c>
      <c r="E71" s="19">
        <v>262</v>
      </c>
      <c r="F71" s="19">
        <v>6</v>
      </c>
      <c r="G71" s="29" t="s">
        <v>17</v>
      </c>
      <c r="H71" s="29" t="s">
        <v>17</v>
      </c>
      <c r="I71" s="29" t="s">
        <v>17</v>
      </c>
      <c r="J71" s="29" t="s">
        <v>17</v>
      </c>
      <c r="K71" s="20">
        <v>2</v>
      </c>
    </row>
    <row r="72" spans="1:11" ht="9.75" customHeight="1">
      <c r="A72" s="51"/>
      <c r="B72" s="52"/>
      <c r="C72" s="21">
        <f t="shared" si="6"/>
        <v>9</v>
      </c>
      <c r="D72" s="23"/>
      <c r="E72" s="37"/>
      <c r="F72" s="37"/>
      <c r="G72" s="23"/>
      <c r="H72" s="23"/>
      <c r="I72" s="37"/>
      <c r="J72" s="23"/>
      <c r="K72" s="24">
        <v>9</v>
      </c>
    </row>
    <row r="73" spans="1:11" ht="9.75" customHeight="1">
      <c r="A73" s="55"/>
      <c r="B73" s="56" t="s">
        <v>30</v>
      </c>
      <c r="C73" s="25">
        <f t="shared" si="6"/>
        <v>44</v>
      </c>
      <c r="D73" s="33" t="s">
        <v>17</v>
      </c>
      <c r="E73" s="26">
        <v>32</v>
      </c>
      <c r="F73" s="26">
        <v>3</v>
      </c>
      <c r="G73" s="33" t="s">
        <v>17</v>
      </c>
      <c r="H73" s="33" t="s">
        <v>17</v>
      </c>
      <c r="I73" s="26">
        <v>9</v>
      </c>
      <c r="J73" s="33" t="s">
        <v>17</v>
      </c>
      <c r="K73" s="44" t="s">
        <v>17</v>
      </c>
    </row>
    <row r="74" spans="1:11" ht="9.75" customHeight="1">
      <c r="A74" s="53"/>
      <c r="B74" s="54"/>
      <c r="C74" s="14">
        <f t="shared" si="6"/>
        <v>129</v>
      </c>
      <c r="D74" s="19"/>
      <c r="E74" s="19"/>
      <c r="F74" s="29"/>
      <c r="G74" s="29"/>
      <c r="H74" s="19"/>
      <c r="I74" s="29"/>
      <c r="J74" s="29"/>
      <c r="K74" s="17">
        <v>129</v>
      </c>
    </row>
    <row r="75" spans="1:11" ht="9.75" customHeight="1">
      <c r="A75" s="53"/>
      <c r="B75" s="54" t="s">
        <v>31</v>
      </c>
      <c r="C75" s="18">
        <f t="shared" si="6"/>
        <v>2315</v>
      </c>
      <c r="D75" s="19">
        <v>1223</v>
      </c>
      <c r="E75" s="19">
        <f>1077+13</f>
        <v>1090</v>
      </c>
      <c r="F75" s="29" t="s">
        <v>17</v>
      </c>
      <c r="G75" s="29" t="s">
        <v>17</v>
      </c>
      <c r="H75" s="19">
        <v>2</v>
      </c>
      <c r="I75" s="29" t="s">
        <v>17</v>
      </c>
      <c r="J75" s="29" t="s">
        <v>17</v>
      </c>
      <c r="K75" s="36" t="s">
        <v>17</v>
      </c>
    </row>
    <row r="76" spans="1:11" ht="9.75" customHeight="1">
      <c r="A76" s="51"/>
      <c r="B76" s="52"/>
      <c r="C76" s="21">
        <f t="shared" si="6"/>
        <v>7</v>
      </c>
      <c r="D76" s="23"/>
      <c r="E76" s="23"/>
      <c r="F76" s="23"/>
      <c r="G76" s="23"/>
      <c r="H76" s="23"/>
      <c r="I76" s="37"/>
      <c r="J76" s="23"/>
      <c r="K76" s="24">
        <v>7</v>
      </c>
    </row>
    <row r="77" spans="1:11" ht="9.75" customHeight="1" thickBot="1">
      <c r="A77" s="57"/>
      <c r="B77" s="58" t="s">
        <v>32</v>
      </c>
      <c r="C77" s="40">
        <f t="shared" si="6"/>
        <v>7</v>
      </c>
      <c r="D77" s="41" t="s">
        <v>17</v>
      </c>
      <c r="E77" s="41" t="s">
        <v>17</v>
      </c>
      <c r="F77" s="41" t="s">
        <v>17</v>
      </c>
      <c r="G77" s="41" t="s">
        <v>17</v>
      </c>
      <c r="H77" s="41" t="s">
        <v>17</v>
      </c>
      <c r="I77" s="42">
        <v>7</v>
      </c>
      <c r="J77" s="41" t="s">
        <v>17</v>
      </c>
      <c r="K77" s="43" t="s">
        <v>17</v>
      </c>
    </row>
    <row r="78" spans="1:11" ht="15" customHeight="1" thickTop="1">
      <c r="A78" s="60"/>
      <c r="B78" s="60" t="s">
        <v>47</v>
      </c>
      <c r="C78" s="5"/>
      <c r="D78" s="5"/>
      <c r="E78" s="5"/>
      <c r="F78" s="5"/>
      <c r="G78" s="5"/>
      <c r="H78" s="5"/>
      <c r="I78" s="5"/>
      <c r="J78" s="5"/>
      <c r="K78" s="5"/>
    </row>
    <row r="79" ht="10.5" customHeight="1"/>
  </sheetData>
  <sheetProtection/>
  <mergeCells count="20">
    <mergeCell ref="E2:E3"/>
    <mergeCell ref="F2:F3"/>
    <mergeCell ref="C2:C3"/>
    <mergeCell ref="D2:D3"/>
    <mergeCell ref="A50:B51"/>
    <mergeCell ref="A68:B69"/>
    <mergeCell ref="A14:B15"/>
    <mergeCell ref="A38:B39"/>
    <mergeCell ref="A4:B5"/>
    <mergeCell ref="A6:B7"/>
    <mergeCell ref="A8:B9"/>
    <mergeCell ref="A10:B11"/>
    <mergeCell ref="A12:B13"/>
    <mergeCell ref="A22:B23"/>
    <mergeCell ref="K2:K3"/>
    <mergeCell ref="A2:B3"/>
    <mergeCell ref="G2:G3"/>
    <mergeCell ref="H2:H3"/>
    <mergeCell ref="I2:I3"/>
    <mergeCell ref="J2:J3"/>
  </mergeCells>
  <printOptions horizontalCentered="1"/>
  <pageMargins left="0.7874015748031497" right="0.7874015748031497" top="0.7874015748031497" bottom="0.7874015748031497" header="0.5118110236220472" footer="0.5118110236220472"/>
  <pageSetup firstPageNumber="62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2012-03-13T00:53:54Z</cp:lastPrinted>
  <dcterms:created xsi:type="dcterms:W3CDTF">2004-02-09T07:38:04Z</dcterms:created>
  <dcterms:modified xsi:type="dcterms:W3CDTF">2012-03-13T10:42:00Z</dcterms:modified>
  <cp:category/>
  <cp:version/>
  <cp:contentType/>
  <cp:contentStatus/>
</cp:coreProperties>
</file>