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3栃木市○\03 決裁中の修正（0305）\3.4修正　03　栃木市\3.4修正　03　栃木市\"/>
    </mc:Choice>
  </mc:AlternateContent>
  <xr:revisionPtr revIDLastSave="0" documentId="13_ncr:1_{237B0DA5-9264-4062-96EB-1E4431C1BDF2}" xr6:coauthVersionLast="47" xr6:coauthVersionMax="47" xr10:uidLastSave="{00000000-0000-0000-0000-000000000000}"/>
  <workbookProtection workbookAlgorithmName="SHA-512" workbookHashValue="FYR4NwHZLeHV5uVh9bJFdmoo1lpB1mdxG+GU1UnbvEGYEqg8+7iQ0UA9pCpfF35skBRJwAlcO96upgkggcZE8g==" workbookSaltValue="N9HarLxXjINzc1zjLA9qkA=="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Q6" i="5"/>
  <c r="P6" i="5"/>
  <c r="P10" i="4" s="1"/>
  <c r="O6" i="5"/>
  <c r="I10" i="4" s="1"/>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AL10" i="4"/>
  <c r="AD10" i="4"/>
  <c r="W10" i="4"/>
  <c r="B10" i="4"/>
  <c r="BB8" i="4"/>
  <c r="AT8" i="4"/>
  <c r="AL8" i="4"/>
  <c r="AD8" i="4"/>
  <c r="W8" i="4"/>
  <c r="P8" i="4"/>
  <c r="I8" i="4"/>
  <c r="B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<sst xmlns="http://schemas.openxmlformats.org/spreadsheetml/2006/main" count="231" uniqueCount="117">
  <si>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</si>
  <si>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</si>
  <si>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</si>
  <si>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</si>
  <si>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</si>
  <si>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</si>
  <si>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</si>
  <si>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</si>
  <si>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</si>
  <si>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</si>
  <si>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</si>
  <si>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</si>
  <si>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</si>
  <si>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</si>
  <si>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</si>
  <si>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</si>
  <si>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</si>
  <si>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</si>
  <si>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</si>
  <si>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</si>
  <si>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</si>
  <si>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</si>
  <si>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</si>
  <si>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</si>
  <si>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</si>
  <si>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</si>
  <si>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</si>
  <si>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</si>
  <si>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</si>
  <si>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</si>
  <si>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</si>
  <si>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</si>
  <si>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</si>
  <si>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</si>
  <si>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</si>
  <si>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</si>
  <si>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</si>
  <si>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</si>
  <si>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</si>
  <si>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</si>
  <si>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</si>
  <si>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</si>
  <si>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</si>
  <si>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</si>
  <si>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</si>
  <si>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</si>
  <si>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</si>
  <si>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</si>
  <si>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</si>
  <si>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</si>
  <si>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</si>
  <si>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</si>
  <si>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</si>
  <si>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</si>
  <si>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</si>
  <si>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</si>
  <si>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</si>
  <si>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</si>
  <si>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</si>
  <si>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</si>
  <si>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</si>
  <si>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</si>
  <si>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</si>
  <si>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</si>
  <si>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</si>
  <si>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</si>
  <si>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</si>
  <si>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</si>
  <si>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</si>
  <si>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</si>
  <si>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</si>
  <si>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</si>
  <si>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</si>
  <si>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</si>
  <si>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</si>
  <si>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</si>
  <si>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</si>
  <si>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</si>
  <si>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</si>
  <si>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</si>
  <si>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</si>
  <si>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</si>
  <si>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</si>
  <si>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</si>
  <si>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</si>
  <si>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</si>
  <si>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</si>
  <si>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</si>
  <si>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</si>
  <si>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</si>
  <si>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</si>
  <si>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</si>
  <si>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</si>
  <si>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</si>
  <si>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</si>
  <si>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</si>
  <si>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栃木市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</si>
  <si>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</si>
  <si>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</si>
  <si>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</si>
  <si>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</si>
  <si>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</si>
  <si>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</si>
  <si>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</si>
  <si>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</si>
  <si>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</si>
  <si>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</si>
  <si>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</si>
  <si>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</si>
  <si>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</si>
  <si>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</si>
  <si>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</si>
  <si>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</si>
  <si>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</si>
  <si>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本市の農業集落排水事業は、平成元年より供用開始し、6処理区、約96kmの管渠整備を行ってきた。現在整備は完了している。
　今後は、西方地域2処理区、大平地域2処理区を順次公共下水道への編入を予定しているため、編入時期までは大きな改修工事は行わず、維持していく必要がある。また、藤岡地域2処理区については、公共下水道まで距離があること、汚水処理手法が真空方式を採用していることから、公共下水道への編入は難しい。今後の維持管理、運営方針が大きな課題である。</t>
    <rPh sb="93" eb="95">
      <t>ヘンニュウ</t>
    </rPh>
    <rPh sb="105" eb="107">
      <t>ヘンニュウ</t>
    </rPh>
    <rPh sb="198" eb="200">
      <t>ヘンニュウ</t>
    </rPh>
    <rPh sb="201" eb="202">
      <t>ムズカ</t>
    </rPh>
    <phoneticPr fontId="4"/>
  </si>
  <si>
    <t>　①有形固定資産減価償却率は、先に企業会計として運営していた類似団体に比べて低いが、毎年約4%増えており増加傾向である。
　②管渠老朽化率は、最も早いものが平成元年供用開始のため耐用年数を超えている管渠はない。今後、令和20年ころから耐用年数を超える管渠が出てくる。
　③管渠改善率は、老朽化による改善は行っておらず、他事業に伴う管渠移設工事等がある。令和4年度には該当するものはなかった。
　今後の課題として、公共下水道への編入が難しい藤岡地域2処理区の維持管理費の増大、更新費用、運営方針を検討する必要がある。</t>
    <rPh sb="183" eb="185">
      <t>ガイトウ</t>
    </rPh>
    <rPh sb="213" eb="215">
      <t>ヘンニュウ</t>
    </rPh>
    <rPh sb="216" eb="217">
      <t>ムズカ</t>
    </rPh>
    <phoneticPr fontId="4"/>
  </si>
  <si>
    <r>
      <t>　①経常収支比率は100％を下回り赤字経営となっている。</t>
    </r>
    <r>
      <rPr>
        <sz val="11"/>
        <color theme="1"/>
        <rFont val="ＭＳ ゴシック"/>
        <family val="3"/>
        <charset val="128"/>
      </rPr>
      <t>②累積欠損金比率は0％であり、⑤経費回収率は、類似団体平均値を上回っているが、汚水処理費を使用料収入で60％程度しか賄えていない。不足する分は一般会計からの繰入金で補てんしている。経常収益3.9億円に対して、繰入金が1.8億円であり、そのうち0.3億円が基準外繰入金である。
　③流動比率は、わずかではあるが増加傾向にある。しかし、流動資産0.5億円、流動負</t>
    </r>
    <r>
      <rPr>
        <sz val="11"/>
        <rFont val="ＭＳ ゴシック"/>
        <family val="3"/>
        <charset val="128"/>
      </rPr>
      <t>債1.7億円、そのうち企業債償還金1.5億円となっており、内部資金が不足していることがわかる。
　④企業債残高対事業規模比率は、新規の借入が無いため企業債残高は年々減少傾向である。
　⑥汚水処理原価は、類似団体平均より低いが、使用料単価より高いため、経費削減等により減少させていく必要がある。
　⑦6処理場により汚水処理を行っている。施設利用率は約60％であることから処理能力に対して余裕がある。
　⑧水洗化率は70％後半台であり、今後も普及促進活動等により接続人口の向上に努める必要がある。
　今後の課題として、経費削減、使用料収入の確保により基準外繰入金を削減していくとともに、公共下水道への編入が可能な西方、大平地域の処理区域については計画的に準備を進め、施設の最適化を図る必要がある。</t>
    </r>
    <rPh sb="118" eb="120">
      <t>ケイジョウ</t>
    </rPh>
    <rPh sb="120" eb="122">
      <t>シュウエキ</t>
    </rPh>
    <rPh sb="125" eb="127">
      <t>オクエン</t>
    </rPh>
    <rPh sb="128" eb="129">
      <t>タイ</t>
    </rPh>
    <rPh sb="132" eb="134">
      <t>クリイレ</t>
    </rPh>
    <rPh sb="134" eb="135">
      <t>キン</t>
    </rPh>
    <rPh sb="139" eb="141">
      <t>オクエン</t>
    </rPh>
    <rPh sb="152" eb="154">
      <t>オクエン</t>
    </rPh>
    <rPh sb="155" eb="157">
      <t>キジュン</t>
    </rPh>
    <rPh sb="157" eb="158">
      <t>ガイ</t>
    </rPh>
    <rPh sb="158" eb="160">
      <t>クリイレ</t>
    </rPh>
    <rPh sb="160" eb="161">
      <t>キン</t>
    </rPh>
    <rPh sb="312" eb="314">
      <t>ヘイキン</t>
    </rPh>
    <rPh sb="505" eb="507">
      <t>ヘンニュウ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</si>
</sst>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0.1</c:v>
                </c:pt>
                <c:pt idx="1">
                  <c:v>0</c:v>
                </c:pt>
                <c:pt idx="2">
                  <c:v>0</c:v>
                </c:pt>
                <c:pt idx="3">
                  <c:v>0</c:v>
                </c:pt>
                <c:pt idx="4">
                  <c:v>0</c:v>
                </c:pt>
              </c:numCache>
            </c:numRef>
          </c:val>
          <c:extLst>
            <c:ext xmlns:c16="http://schemas.microsoft.com/office/drawing/2014/chart" uri="{C3380CC4-5D6E-409C-BE32-E72D297353CC}">
              <c16:uniqueId val="{00000000-A04F-4BAE-A141-D4F975D877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A04F-4BAE-A141-D4F975D877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56.89</c:v>
                </c:pt>
                <c:pt idx="1">
                  <c:v>59.49</c:v>
                </c:pt>
                <c:pt idx="2">
                  <c:v>57.38</c:v>
                </c:pt>
                <c:pt idx="3">
                  <c:v>57.77</c:v>
                </c:pt>
                <c:pt idx="4">
                  <c:v>57.1</c:v>
                </c:pt>
              </c:numCache>
            </c:numRef>
          </c:val>
          <c:extLst>
            <c:ext xmlns:c16="http://schemas.microsoft.com/office/drawing/2014/chart" uri="{C3380CC4-5D6E-409C-BE32-E72D297353CC}">
              <c16:uniqueId val="{00000000-18B7-4B42-9221-22BF637671C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18B7-4B42-9221-22BF637671C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73.77</c:v>
                </c:pt>
                <c:pt idx="1">
                  <c:v>75</c:v>
                </c:pt>
                <c:pt idx="2">
                  <c:v>76.3</c:v>
                </c:pt>
                <c:pt idx="3">
                  <c:v>77.45</c:v>
                </c:pt>
                <c:pt idx="4">
                  <c:v>77.709999999999994</c:v>
                </c:pt>
              </c:numCache>
            </c:numRef>
          </c:val>
          <c:extLst>
            <c:ext xmlns:c16="http://schemas.microsoft.com/office/drawing/2014/chart" uri="{C3380CC4-5D6E-409C-BE32-E72D297353CC}">
              <c16:uniqueId val="{00000000-171E-407F-9E77-FE980AABD4B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171E-407F-9E77-FE980AABD4B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100.31</c:v>
                </c:pt>
                <c:pt idx="1">
                  <c:v>101.69</c:v>
                </c:pt>
                <c:pt idx="2">
                  <c:v>100</c:v>
                </c:pt>
                <c:pt idx="3">
                  <c:v>100.02</c:v>
                </c:pt>
                <c:pt idx="4">
                  <c:v>99.96</c:v>
                </c:pt>
              </c:numCache>
            </c:numRef>
          </c:val>
          <c:extLst>
            <c:ext xmlns:c16="http://schemas.microsoft.com/office/drawing/2014/chart" uri="{C3380CC4-5D6E-409C-BE32-E72D297353CC}">
              <c16:uniqueId val="{00000000-1E1E-4501-8816-CA18C0096D9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1E1E-4501-8816-CA18C0096D9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3.81</c:v>
                </c:pt>
                <c:pt idx="1">
                  <c:v>7.61</c:v>
                </c:pt>
                <c:pt idx="2">
                  <c:v>11.42</c:v>
                </c:pt>
                <c:pt idx="3">
                  <c:v>15.22</c:v>
                </c:pt>
                <c:pt idx="4">
                  <c:v>18.79</c:v>
                </c:pt>
              </c:numCache>
            </c:numRef>
          </c:val>
          <c:extLst>
            <c:ext xmlns:c16="http://schemas.microsoft.com/office/drawing/2014/chart" uri="{C3380CC4-5D6E-409C-BE32-E72D297353CC}">
              <c16:uniqueId val="{00000000-7651-4426-8588-7C63476FAB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7651-4426-8588-7C63476FAB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0B-4BC0-A00A-ECABA5F961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10B-4BC0-A00A-ECABA5F961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4D-422E-B220-292DA8C16CD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7C4D-422E-B220-292DA8C16CD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31.99</c:v>
                </c:pt>
                <c:pt idx="1">
                  <c:v>29.69</c:v>
                </c:pt>
                <c:pt idx="2">
                  <c:v>29.46</c:v>
                </c:pt>
                <c:pt idx="3">
                  <c:v>31.63</c:v>
                </c:pt>
                <c:pt idx="4">
                  <c:v>32.08</c:v>
                </c:pt>
              </c:numCache>
            </c:numRef>
          </c:val>
          <c:extLst>
            <c:ext xmlns:c16="http://schemas.microsoft.com/office/drawing/2014/chart" uri="{C3380CC4-5D6E-409C-BE32-E72D297353CC}">
              <c16:uniqueId val="{00000000-CB7B-43A7-BA14-4C90B8CA99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CB7B-43A7-BA14-4C90B8CA99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3322.1</c:v>
                </c:pt>
                <c:pt idx="1">
                  <c:v>3051.14</c:v>
                </c:pt>
                <c:pt idx="2">
                  <c:v>2735.25</c:v>
                </c:pt>
                <c:pt idx="3">
                  <c:v>2753.25</c:v>
                </c:pt>
                <c:pt idx="4">
                  <c:v>2560.41</c:v>
                </c:pt>
              </c:numCache>
            </c:numRef>
          </c:val>
          <c:extLst>
            <c:ext xmlns:c16="http://schemas.microsoft.com/office/drawing/2014/chart" uri="{C3380CC4-5D6E-409C-BE32-E72D297353CC}">
              <c16:uniqueId val="{00000000-B36E-4E63-9295-F722E3B26A4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B36E-4E63-9295-F722E3B26A4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65.180000000000007</c:v>
                </c:pt>
                <c:pt idx="1">
                  <c:v>68.03</c:v>
                </c:pt>
                <c:pt idx="2">
                  <c:v>61.42</c:v>
                </c:pt>
                <c:pt idx="3">
                  <c:v>76.44</c:v>
                </c:pt>
                <c:pt idx="4">
                  <c:v>63.37</c:v>
                </c:pt>
              </c:numCache>
            </c:numRef>
          </c:val>
          <c:extLst>
            <c:ext xmlns:c16="http://schemas.microsoft.com/office/drawing/2014/chart" uri="{C3380CC4-5D6E-409C-BE32-E72D297353CC}">
              <c16:uniqueId val="{00000000-7C9D-48DB-A137-DE675CA766D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7C9D-48DB-A137-DE675CA766D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182.94</c:v>
                </c:pt>
                <c:pt idx="1">
                  <c:v>167.77</c:v>
                </c:pt>
                <c:pt idx="2">
                  <c:v>193.89</c:v>
                </c:pt>
                <c:pt idx="3">
                  <c:v>156.63999999999999</c:v>
                </c:pt>
                <c:pt idx="4">
                  <c:v>188.93</c:v>
                </c:pt>
              </c:numCache>
            </c:numRef>
          </c:val>
          <c:extLst>
            <c:ext xmlns:c16="http://schemas.microsoft.com/office/drawing/2014/chart" uri="{C3380CC4-5D6E-409C-BE32-E72D297353CC}">
              <c16:uniqueId val="{00000000-AA06-455D-8DF5-4F2291FDB5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AA06-455D-8DF5-4F2291FDB5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栃木市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155669</v>
      </c>
      <c r="AM8" s="45"/>
      <c r="AN8" s="45"/>
      <c r="AO8" s="45"/>
      <c r="AP8" s="45"/>
      <c r="AQ8" s="45"/>
      <c r="AR8" s="45"/>
      <c r="AS8" s="45"/>
      <c r="AT8" s="46">
        <f>データ!T6</f>
        <v>331.5</v>
      </c>
      <c r="AU8" s="46"/>
      <c r="AV8" s="46"/>
      <c r="AW8" s="46"/>
      <c r="AX8" s="46"/>
      <c r="AY8" s="46"/>
      <c r="AZ8" s="46"/>
      <c r="BA8" s="46"/>
      <c r="BB8" s="46">
        <f>データ!U6</f>
        <v>469.59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67.38</v>
      </c>
      <c r="J10" s="46"/>
      <c r="K10" s="46"/>
      <c r="L10" s="46"/>
      <c r="M10" s="46"/>
      <c r="N10" s="46"/>
      <c r="O10" s="46"/>
      <c r="P10" s="46">
        <f>データ!P6</f>
        <v>4.96</v>
      </c>
      <c r="Q10" s="46"/>
      <c r="R10" s="46"/>
      <c r="S10" s="46"/>
      <c r="T10" s="46"/>
      <c r="U10" s="46"/>
      <c r="V10" s="46"/>
      <c r="W10" s="46">
        <f>データ!Q6</f>
        <v>100</v>
      </c>
      <c r="X10" s="46"/>
      <c r="Y10" s="46"/>
      <c r="Z10" s="46"/>
      <c r="AA10" s="46"/>
      <c r="AB10" s="46"/>
      <c r="AC10" s="46"/>
      <c r="AD10" s="45">
        <f>データ!R6</f>
        <v>2679</v>
      </c>
      <c r="AE10" s="45"/>
      <c r="AF10" s="45"/>
      <c r="AG10" s="45"/>
      <c r="AH10" s="45"/>
      <c r="AI10" s="45"/>
      <c r="AJ10" s="45"/>
      <c r="AK10" s="2"/>
      <c r="AL10" s="45">
        <f>データ!V6</f>
        <v>7697</v>
      </c>
      <c r="AM10" s="45"/>
      <c r="AN10" s="45"/>
      <c r="AO10" s="45"/>
      <c r="AP10" s="45"/>
      <c r="AQ10" s="45"/>
      <c r="AR10" s="45"/>
      <c r="AS10" s="45"/>
      <c r="AT10" s="46">
        <f>データ!W6</f>
        <v>3.52</v>
      </c>
      <c r="AU10" s="46"/>
      <c r="AV10" s="46"/>
      <c r="AW10" s="46"/>
      <c r="AX10" s="46"/>
      <c r="AY10" s="46"/>
      <c r="AZ10" s="46"/>
      <c r="BA10" s="46"/>
      <c r="BB10" s="46">
        <f>データ!X6</f>
        <v>2186.65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cY8i3I2D/Moz6HOutgcQtuGU+6NF8ub2sb0NyObFqJFsbG33kuYWkM7I4Ulw0eadgyHPfYcq/NyAU2W3ypWWxA==" saltValue="K9VmstiksFg96jl5x5A+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92037</v>
      </c>
      <c r="D6" s="19">
        <f t="shared" si="3"/>
        <v>46</v>
      </c>
      <c r="E6" s="19">
        <f t="shared" si="3"/>
        <v>17</v>
      </c>
      <c r="F6" s="19">
        <f t="shared" si="3"/>
        <v>5</v>
      </c>
      <c r="G6" s="19">
        <f t="shared" si="3"/>
        <v>0</v>
      </c>
      <c r="H6" s="19" t="str">
        <f t="shared" si="3"/>
        <v>栃木県　栃木市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67.38</v>
      </c>
      <c r="P6" s="20">
        <f t="shared" si="3"/>
        <v>4.96</v>
      </c>
      <c r="Q6" s="20">
        <f t="shared" si="3"/>
        <v>100</v>
      </c>
      <c r="R6" s="20">
        <f t="shared" si="3"/>
        <v>2679</v>
      </c>
      <c r="S6" s="20">
        <f t="shared" si="3"/>
        <v>155669</v>
      </c>
      <c r="T6" s="20">
        <f t="shared" si="3"/>
        <v>331.5</v>
      </c>
      <c r="U6" s="20">
        <f t="shared" si="3"/>
        <v>469.59</v>
      </c>
      <c r="V6" s="20">
        <f t="shared" si="3"/>
        <v>7697</v>
      </c>
      <c r="W6" s="20">
        <f t="shared" si="3"/>
        <v>3.52</v>
      </c>
      <c r="X6" s="20">
        <f t="shared" si="3"/>
        <v>2186.65</v>
      </c>
      <c r="Y6" s="21">
        <f>IF(Y7="",NA(),Y7)</f>
        <v>100.31</v>
      </c>
      <c r="Z6" s="21">
        <f t="shared" ref="Z6:AH6" si="4">IF(Z7="",NA(),Z7)</f>
        <v>101.69</v>
      </c>
      <c r="AA6" s="21">
        <f t="shared" si="4"/>
        <v>100</v>
      </c>
      <c r="AB6" s="21">
        <f t="shared" si="4"/>
        <v>100.02</v>
      </c>
      <c r="AC6" s="21">
        <f t="shared" si="4"/>
        <v>99.96</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31.99</v>
      </c>
      <c r="AV6" s="21">
        <f t="shared" ref="AV6:BD6" si="6">IF(AV7="",NA(),AV7)</f>
        <v>29.69</v>
      </c>
      <c r="AW6" s="21">
        <f t="shared" si="6"/>
        <v>29.46</v>
      </c>
      <c r="AX6" s="21">
        <f t="shared" si="6"/>
        <v>31.63</v>
      </c>
      <c r="AY6" s="21">
        <f t="shared" si="6"/>
        <v>32.08</v>
      </c>
      <c r="AZ6" s="21">
        <f t="shared" si="6"/>
        <v>29.54</v>
      </c>
      <c r="BA6" s="21">
        <f t="shared" si="6"/>
        <v>26.99</v>
      </c>
      <c r="BB6" s="21">
        <f t="shared" si="6"/>
        <v>29.13</v>
      </c>
      <c r="BC6" s="21">
        <f t="shared" si="6"/>
        <v>35.69</v>
      </c>
      <c r="BD6" s="21">
        <f t="shared" si="6"/>
        <v>38.4</v>
      </c>
      <c r="BE6" s="20" t="str">
        <f>IF(BE7="","",IF(BE7="-","【-】","【"&amp;SUBSTITUTE(TEXT(BE7,"#,##0.00"),"-","△")&amp;"】"))</f>
        <v>【36.94】</v>
      </c>
      <c r="BF6" s="21">
        <f>IF(BF7="",NA(),BF7)</f>
        <v>3322.1</v>
      </c>
      <c r="BG6" s="21">
        <f t="shared" ref="BG6:BO6" si="7">IF(BG7="",NA(),BG7)</f>
        <v>3051.14</v>
      </c>
      <c r="BH6" s="21">
        <f t="shared" si="7"/>
        <v>2735.25</v>
      </c>
      <c r="BI6" s="21">
        <f t="shared" si="7"/>
        <v>2753.25</v>
      </c>
      <c r="BJ6" s="21">
        <f t="shared" si="7"/>
        <v>2560.41</v>
      </c>
      <c r="BK6" s="21">
        <f t="shared" si="7"/>
        <v>789.46</v>
      </c>
      <c r="BL6" s="21">
        <f t="shared" si="7"/>
        <v>826.83</v>
      </c>
      <c r="BM6" s="21">
        <f t="shared" si="7"/>
        <v>867.83</v>
      </c>
      <c r="BN6" s="21">
        <f t="shared" si="7"/>
        <v>791.76</v>
      </c>
      <c r="BO6" s="21">
        <f t="shared" si="7"/>
        <v>900.82</v>
      </c>
      <c r="BP6" s="20" t="str">
        <f>IF(BP7="","",IF(BP7="-","【-】","【"&amp;SUBSTITUTE(TEXT(BP7,"#,##0.00"),"-","△")&amp;"】"))</f>
        <v>【809.19】</v>
      </c>
      <c r="BQ6" s="21">
        <f>IF(BQ7="",NA(),BQ7)</f>
        <v>65.180000000000007</v>
      </c>
      <c r="BR6" s="21">
        <f t="shared" ref="BR6:BZ6" si="8">IF(BR7="",NA(),BR7)</f>
        <v>68.03</v>
      </c>
      <c r="BS6" s="21">
        <f t="shared" si="8"/>
        <v>61.42</v>
      </c>
      <c r="BT6" s="21">
        <f t="shared" si="8"/>
        <v>76.44</v>
      </c>
      <c r="BU6" s="21">
        <f t="shared" si="8"/>
        <v>63.37</v>
      </c>
      <c r="BV6" s="21">
        <f t="shared" si="8"/>
        <v>57.77</v>
      </c>
      <c r="BW6" s="21">
        <f t="shared" si="8"/>
        <v>57.31</v>
      </c>
      <c r="BX6" s="21">
        <f t="shared" si="8"/>
        <v>57.08</v>
      </c>
      <c r="BY6" s="21">
        <f t="shared" si="8"/>
        <v>56.26</v>
      </c>
      <c r="BZ6" s="21">
        <f t="shared" si="8"/>
        <v>52.94</v>
      </c>
      <c r="CA6" s="20" t="str">
        <f>IF(CA7="","",IF(CA7="-","【-】","【"&amp;SUBSTITUTE(TEXT(CA7,"#,##0.00"),"-","△")&amp;"】"))</f>
        <v>【57.02】</v>
      </c>
      <c r="CB6" s="21">
        <f>IF(CB7="",NA(),CB7)</f>
        <v>182.94</v>
      </c>
      <c r="CC6" s="21">
        <f t="shared" ref="CC6:CK6" si="9">IF(CC7="",NA(),CC7)</f>
        <v>167.77</v>
      </c>
      <c r="CD6" s="21">
        <f t="shared" si="9"/>
        <v>193.89</v>
      </c>
      <c r="CE6" s="21">
        <f t="shared" si="9"/>
        <v>156.63999999999999</v>
      </c>
      <c r="CF6" s="21">
        <f t="shared" si="9"/>
        <v>188.93</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56.89</v>
      </c>
      <c r="CN6" s="21">
        <f t="shared" ref="CN6:CV6" si="10">IF(CN7="",NA(),CN7)</f>
        <v>59.49</v>
      </c>
      <c r="CO6" s="21">
        <f t="shared" si="10"/>
        <v>57.38</v>
      </c>
      <c r="CP6" s="21">
        <f t="shared" si="10"/>
        <v>57.77</v>
      </c>
      <c r="CQ6" s="21">
        <f t="shared" si="10"/>
        <v>57.1</v>
      </c>
      <c r="CR6" s="21">
        <f t="shared" si="10"/>
        <v>50.68</v>
      </c>
      <c r="CS6" s="21">
        <f t="shared" si="10"/>
        <v>50.14</v>
      </c>
      <c r="CT6" s="21">
        <f t="shared" si="10"/>
        <v>54.83</v>
      </c>
      <c r="CU6" s="21">
        <f t="shared" si="10"/>
        <v>66.53</v>
      </c>
      <c r="CV6" s="21">
        <f t="shared" si="10"/>
        <v>52.35</v>
      </c>
      <c r="CW6" s="20" t="str">
        <f>IF(CW7="","",IF(CW7="-","【-】","【"&amp;SUBSTITUTE(TEXT(CW7,"#,##0.00"),"-","△")&amp;"】"))</f>
        <v>【52.55】</v>
      </c>
      <c r="CX6" s="21">
        <f>IF(CX7="",NA(),CX7)</f>
        <v>73.77</v>
      </c>
      <c r="CY6" s="21">
        <f t="shared" ref="CY6:DG6" si="11">IF(CY7="",NA(),CY7)</f>
        <v>75</v>
      </c>
      <c r="CZ6" s="21">
        <f t="shared" si="11"/>
        <v>76.3</v>
      </c>
      <c r="DA6" s="21">
        <f t="shared" si="11"/>
        <v>77.45</v>
      </c>
      <c r="DB6" s="21">
        <f t="shared" si="11"/>
        <v>77.709999999999994</v>
      </c>
      <c r="DC6" s="21">
        <f t="shared" si="11"/>
        <v>84.86</v>
      </c>
      <c r="DD6" s="21">
        <f t="shared" si="11"/>
        <v>84.98</v>
      </c>
      <c r="DE6" s="21">
        <f t="shared" si="11"/>
        <v>84.7</v>
      </c>
      <c r="DF6" s="21">
        <f t="shared" si="11"/>
        <v>84.67</v>
      </c>
      <c r="DG6" s="21">
        <f t="shared" si="11"/>
        <v>84.39</v>
      </c>
      <c r="DH6" s="20" t="str">
        <f>IF(DH7="","",IF(DH7="-","【-】","【"&amp;SUBSTITUTE(TEXT(DH7,"#,##0.00"),"-","△")&amp;"】"))</f>
        <v>【87.30】</v>
      </c>
      <c r="DI6" s="21">
        <f>IF(DI7="",NA(),DI7)</f>
        <v>3.81</v>
      </c>
      <c r="DJ6" s="21">
        <f t="shared" ref="DJ6:DR6" si="12">IF(DJ7="",NA(),DJ7)</f>
        <v>7.61</v>
      </c>
      <c r="DK6" s="21">
        <f t="shared" si="12"/>
        <v>11.42</v>
      </c>
      <c r="DL6" s="21">
        <f t="shared" si="12"/>
        <v>15.22</v>
      </c>
      <c r="DM6" s="21">
        <f t="shared" si="12"/>
        <v>18.79</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1">
        <f>IF(EE7="",NA(),EE7)</f>
        <v>0.1</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2">
      <c r="A7" s="14"/>
      <c r="B7" s="23">
        <v>2022</v>
      </c>
      <c r="C7" s="23">
        <v>92037</v>
      </c>
      <c r="D7" s="23">
        <v>46</v>
      </c>
      <c r="E7" s="23">
        <v>17</v>
      </c>
      <c r="F7" s="23">
        <v>5</v>
      </c>
      <c r="G7" s="23">
        <v>0</v>
      </c>
      <c r="H7" s="23" t="s">
        <v>96</v>
      </c>
      <c r="I7" s="23" t="s">
        <v>97</v>
      </c>
      <c r="J7" s="23" t="s">
        <v>98</v>
      </c>
      <c r="K7" s="23" t="s">
        <v>99</v>
      </c>
      <c r="L7" s="23" t="s">
        <v>100</v>
      </c>
      <c r="M7" s="23" t="s">
        <v>101</v>
      </c>
      <c r="N7" s="24" t="s">
        <v>102</v>
      </c>
      <c r="O7" s="24">
        <v>67.38</v>
      </c>
      <c r="P7" s="24">
        <v>4.96</v>
      </c>
      <c r="Q7" s="24">
        <v>100</v>
      </c>
      <c r="R7" s="24">
        <v>2679</v>
      </c>
      <c r="S7" s="24">
        <v>155669</v>
      </c>
      <c r="T7" s="24">
        <v>331.5</v>
      </c>
      <c r="U7" s="24">
        <v>469.59</v>
      </c>
      <c r="V7" s="24">
        <v>7697</v>
      </c>
      <c r="W7" s="24">
        <v>3.52</v>
      </c>
      <c r="X7" s="24">
        <v>2186.65</v>
      </c>
      <c r="Y7" s="24">
        <v>100.31</v>
      </c>
      <c r="Z7" s="24">
        <v>101.69</v>
      </c>
      <c r="AA7" s="24">
        <v>100</v>
      </c>
      <c r="AB7" s="24">
        <v>100.02</v>
      </c>
      <c r="AC7" s="24">
        <v>99.96</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31.99</v>
      </c>
      <c r="AV7" s="24">
        <v>29.69</v>
      </c>
      <c r="AW7" s="24">
        <v>29.46</v>
      </c>
      <c r="AX7" s="24">
        <v>31.63</v>
      </c>
      <c r="AY7" s="24">
        <v>32.08</v>
      </c>
      <c r="AZ7" s="24">
        <v>29.54</v>
      </c>
      <c r="BA7" s="24">
        <v>26.99</v>
      </c>
      <c r="BB7" s="24">
        <v>29.13</v>
      </c>
      <c r="BC7" s="24">
        <v>35.69</v>
      </c>
      <c r="BD7" s="24">
        <v>38.4</v>
      </c>
      <c r="BE7" s="24">
        <v>36.94</v>
      </c>
      <c r="BF7" s="24">
        <v>3322.1</v>
      </c>
      <c r="BG7" s="24">
        <v>3051.14</v>
      </c>
      <c r="BH7" s="24">
        <v>2735.25</v>
      </c>
      <c r="BI7" s="24">
        <v>2753.25</v>
      </c>
      <c r="BJ7" s="24">
        <v>2560.41</v>
      </c>
      <c r="BK7" s="24">
        <v>789.46</v>
      </c>
      <c r="BL7" s="24">
        <v>826.83</v>
      </c>
      <c r="BM7" s="24">
        <v>867.83</v>
      </c>
      <c r="BN7" s="24">
        <v>791.76</v>
      </c>
      <c r="BO7" s="24">
        <v>900.82</v>
      </c>
      <c r="BP7" s="24">
        <v>809.19</v>
      </c>
      <c r="BQ7" s="24">
        <v>65.180000000000007</v>
      </c>
      <c r="BR7" s="24">
        <v>68.03</v>
      </c>
      <c r="BS7" s="24">
        <v>61.42</v>
      </c>
      <c r="BT7" s="24">
        <v>76.44</v>
      </c>
      <c r="BU7" s="24">
        <v>63.37</v>
      </c>
      <c r="BV7" s="24">
        <v>57.77</v>
      </c>
      <c r="BW7" s="24">
        <v>57.31</v>
      </c>
      <c r="BX7" s="24">
        <v>57.08</v>
      </c>
      <c r="BY7" s="24">
        <v>56.26</v>
      </c>
      <c r="BZ7" s="24">
        <v>52.94</v>
      </c>
      <c r="CA7" s="24">
        <v>57.02</v>
      </c>
      <c r="CB7" s="24">
        <v>182.94</v>
      </c>
      <c r="CC7" s="24">
        <v>167.77</v>
      </c>
      <c r="CD7" s="24">
        <v>193.89</v>
      </c>
      <c r="CE7" s="24">
        <v>156.63999999999999</v>
      </c>
      <c r="CF7" s="24">
        <v>188.93</v>
      </c>
      <c r="CG7" s="24">
        <v>274.35000000000002</v>
      </c>
      <c r="CH7" s="24">
        <v>273.52</v>
      </c>
      <c r="CI7" s="24">
        <v>274.99</v>
      </c>
      <c r="CJ7" s="24">
        <v>282.08999999999997</v>
      </c>
      <c r="CK7" s="24">
        <v>303.27999999999997</v>
      </c>
      <c r="CL7" s="24">
        <v>273.68</v>
      </c>
      <c r="CM7" s="24">
        <v>56.89</v>
      </c>
      <c r="CN7" s="24">
        <v>59.49</v>
      </c>
      <c r="CO7" s="24">
        <v>57.38</v>
      </c>
      <c r="CP7" s="24">
        <v>57.77</v>
      </c>
      <c r="CQ7" s="24">
        <v>57.1</v>
      </c>
      <c r="CR7" s="24">
        <v>50.68</v>
      </c>
      <c r="CS7" s="24">
        <v>50.14</v>
      </c>
      <c r="CT7" s="24">
        <v>54.83</v>
      </c>
      <c r="CU7" s="24">
        <v>66.53</v>
      </c>
      <c r="CV7" s="24">
        <v>52.35</v>
      </c>
      <c r="CW7" s="24">
        <v>52.55</v>
      </c>
      <c r="CX7" s="24">
        <v>73.77</v>
      </c>
      <c r="CY7" s="24">
        <v>75</v>
      </c>
      <c r="CZ7" s="24">
        <v>76.3</v>
      </c>
      <c r="DA7" s="24">
        <v>77.45</v>
      </c>
      <c r="DB7" s="24">
        <v>77.709999999999994</v>
      </c>
      <c r="DC7" s="24">
        <v>84.86</v>
      </c>
      <c r="DD7" s="24">
        <v>84.98</v>
      </c>
      <c r="DE7" s="24">
        <v>84.7</v>
      </c>
      <c r="DF7" s="24">
        <v>84.67</v>
      </c>
      <c r="DG7" s="24">
        <v>84.39</v>
      </c>
      <c r="DH7" s="24">
        <v>87.3</v>
      </c>
      <c r="DI7" s="24">
        <v>3.81</v>
      </c>
      <c r="DJ7" s="24">
        <v>7.61</v>
      </c>
      <c r="DK7" s="24">
        <v>11.42</v>
      </c>
      <c r="DL7" s="24">
        <v>15.22</v>
      </c>
      <c r="DM7" s="24">
        <v>18.79</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0.1</v>
      </c>
      <c r="EF7" s="24">
        <v>0</v>
      </c>
      <c r="EG7" s="24">
        <v>0</v>
      </c>
      <c r="EH7" s="24">
        <v>0</v>
      </c>
      <c r="EI7" s="24">
        <v>0</v>
      </c>
      <c r="EJ7" s="24">
        <v>0.01</v>
      </c>
      <c r="EK7" s="24">
        <v>0.02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2024-02-07T07:24:51Z</cp:lastPrinted>
  <dcterms:created xsi:type="dcterms:W3CDTF">2023-12-12T01:00:45Z</dcterms:created>
  <dcterms:modified xsi:type="dcterms:W3CDTF">2024-03-05T00:37:05Z</dcterms:modified>
  <cp:category/>
</cp:coreProperties>
</file>