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5 下水道（特環）\"/>
    </mc:Choice>
  </mc:AlternateContent>
  <xr:revisionPtr revIDLastSave="0" documentId="13_ncr:1_{2409FA64-44ED-4D89-9581-AAF2E17A294A}" xr6:coauthVersionLast="47" xr6:coauthVersionMax="47" xr10:uidLastSave="{00000000-0000-0000-0000-000000000000}"/>
  <workbookProtection workbookAlgorithmName="SHA-512" workbookHashValue="scCsag2f5nxMYWOdVEtNjmoPKGcT7ZVJRmlGH6T8b1LFn4KByotSAm9lF5lyLhxcJRzlCsJOGTyq0CD2eI9sqw==" workbookSaltValue="87BQ3rDRBah1KCtH44hwfA==" workbookSpinCount="100000" lockStructure="1"/>
  <bookViews>
    <workbookView xWindow="-110" yWindow="-110" windowWidth="19420" windowHeight="116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AT8" i="4" s="1"/>
  <c r="S6" i="5"/>
  <c r="R6" i="5"/>
  <c r="Q6" i="5"/>
  <c r="P6" i="5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G85" i="4"/>
  <c r="BB10" i="4"/>
  <c r="AT10" i="4"/>
  <c r="AL10" i="4"/>
  <c r="AD10" i="4"/>
  <c r="W10" i="4"/>
  <c r="P10" i="4"/>
  <c r="I10" i="4"/>
  <c r="AL8" i="4"/>
  <c r="P8" i="4"/>
  <c r="B6" i="4"/>
</calcChain>
</file>

<file path=xl/sharedStrings.xml><?xml version="1.0" encoding="utf-8"?>
<sst xmlns="http://schemas.openxmlformats.org/spreadsheetml/2006/main" count="253" uniqueCount="114">
  <si>
    <t>年度</t>
    <rPh sb="0" eb="2">
      <t>ネンド</t>
    </rPh>
    <phoneticPr fontId="1"/>
  </si>
  <si>
    <t>1⑧</t>
  </si>
  <si>
    <t>経営比較分析表（令和5年度決算）</t>
    <rPh sb="8" eb="10">
      <t>レイワ</t>
    </rPh>
    <rPh sb="11" eb="13">
      <t>ネンド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</si>
  <si>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</si>
  <si>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⑤経費回収率(％)</t>
  </si>
  <si>
    <t>類似団体区分</t>
    <rPh sb="4" eb="6">
      <t>クブン</t>
    </rPh>
    <phoneticPr fontId="1"/>
  </si>
  <si>
    <t>事業CD</t>
    <rPh sb="0" eb="2">
      <t>ジギョウ</t>
    </rPh>
    <phoneticPr fontId="1"/>
  </si>
  <si>
    <t>管理者の情報</t>
    <rPh sb="0" eb="3">
      <t>カンリシャ</t>
    </rPh>
    <rPh sb="4" eb="6">
      <t>ジョウホウ</t>
    </rPh>
    <phoneticPr fontId="1"/>
  </si>
  <si>
    <t>業種CD</t>
    <rPh sb="0" eb="2">
      <t>ギョウシュ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</si>
  <si>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</si>
  <si>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</si>
  <si>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</si>
  <si>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</si>
  <si>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</si>
  <si>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</si>
  <si>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</si>
  <si>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</si>
  <si>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</si>
  <si>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</si>
  <si>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</si>
  <si>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</si>
  <si>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</si>
  <si>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</si>
  <si>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</si>
  <si>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</si>
  <si>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</si>
  <si>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</si>
  <si>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</si>
  <si>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</si>
  <si>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</si>
  <si>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</si>
  <si>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</si>
  <si>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</si>
  <si>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－</t>
  </si>
  <si>
    <t>類似団体平均値（平均値）</t>
  </si>
  <si>
    <t>2①</t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</si>
  <si>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</si>
  <si>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</si>
  <si>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</si>
  <si>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</si>
  <si>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</si>
  <si>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</si>
  <si>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</si>
  <si>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</si>
  <si>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</si>
  <si>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</si>
  <si>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</si>
  <si>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</si>
  <si>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</si>
  <si>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</si>
  <si>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</si>
  <si>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</si>
  <si>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</si>
  <si>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</si>
  <si>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</si>
  <si>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</si>
  <si>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</si>
  <si>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</si>
  <si>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</si>
  <si>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</si>
  <si>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</si>
  <si>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</si>
  <si>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</si>
  <si>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</si>
  <si>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</si>
  <si>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</si>
  <si>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</si>
  <si>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</si>
  <si>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</si>
  <si>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</si>
  <si>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</si>
  <si>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</si>
  <si>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</si>
  <si>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</si>
  <si>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</si>
  <si>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</si>
  <si>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</si>
  <si>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</si>
  <si>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</si>
  <si>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</si>
  <si>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</si>
  <si>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</si>
  <si>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</si>
  <si>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</si>
  <si>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</si>
  <si>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</si>
  <si>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</si>
  <si>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</si>
  <si>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</si>
  <si>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</si>
  <si>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</si>
  <si>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</si>
  <si>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</si>
  <si>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</si>
  <si>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</si>
  <si>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</si>
  <si>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鹿沼市</t>
  </si>
  <si>
    <t>法適用</t>
  </si>
  <si>
    <t>下水道事業</t>
  </si>
  <si>
    <t>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</si>
  <si>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</si>
  <si>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</si>
  <si>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</si>
  <si>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</si>
  <si>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</si>
  <si>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</si>
  <si>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</si>
  <si>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</si>
  <si>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</si>
  <si>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</si>
  <si>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</si>
  <si>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令和2年度から地方公営企業法を適用したため、令和元年度以前のデータはない。
平成17年3月から供用を開始し、現在のところ耐用年数を迎えた管渠はない。
しかしながら、処理施設の老朽化が進む中、施設の修繕や更新等については、計画的に行っていく必要がある。</t>
    <rPh sb="0" eb="2">
      <t>レイワ</t>
    </rPh>
    <rPh sb="3" eb="5">
      <t>ネンド</t>
    </rPh>
    <rPh sb="7" eb="14">
      <t>チホウコウエイキギョウホウ</t>
    </rPh>
    <rPh sb="15" eb="17">
      <t>テキヨウ</t>
    </rPh>
    <rPh sb="22" eb="24">
      <t>レイワ</t>
    </rPh>
    <rPh sb="24" eb="27">
      <t>ガン</t>
    </rPh>
    <rPh sb="27" eb="29">
      <t>イゼ</t>
    </rPh>
    <rPh sb="38" eb="40">
      <t>ヘイセイ</t>
    </rPh>
    <rPh sb="42" eb="43">
      <t>トシ</t>
    </rPh>
    <rPh sb="44" eb="45">
      <t>ガツ</t>
    </rPh>
    <rPh sb="47" eb="49">
      <t>キョウヨウ</t>
    </rPh>
    <rPh sb="50" eb="52">
      <t>カイシ</t>
    </rPh>
    <rPh sb="54" eb="56">
      <t>ゲンザイ</t>
    </rPh>
    <rPh sb="60" eb="65">
      <t>タイヨウネ</t>
    </rPh>
    <rPh sb="65" eb="66">
      <t>ムカ</t>
    </rPh>
    <rPh sb="68" eb="70">
      <t>カンキョ</t>
    </rPh>
    <phoneticPr fontId="1"/>
  </si>
  <si>
    <t>事業の効率化、経費削減や人員配置の適正化を図りながら事業を実施しているが、財源を一般会計繰入金に依存しており、また、経費回収率も100％に満たない状況である。
今後も、人口減少による使用料収入の減収や、物価高騰等に伴う維持管理費の増加等が見込まれることから、使用料改定等、経営改善に向けた取組を行っていく。</t>
  </si>
  <si>
    <r>
      <t xml:space="preserve">令和2年度から地方公営企業法を適用したため、令和元年度以前のデータはない。
①経常収支比率は109.74％で100％を超えているが、基準外繰入金を多く含んでいることから、基準外繰入金の削減が課題である。
②累積欠損金はないが、基準外繰入金が多いことから、基準外繰入金の削減が課題である。
③流動比率は令和4年度から大幅に増加し、100％を超えたが、基準外繰入金を削減する必要があるため、資金繰りの余裕度は未だ低い状況である。
④企業債残高対事業規模比率については、企業債の償還がピークアウトを迎えていることから減少していく見込みである。
</t>
    </r>
    <r>
      <rPr>
        <sz val="11"/>
        <rFont val="ＭＳ ゴシック"/>
        <family val="3"/>
        <charset val="128"/>
      </rPr>
      <t>※R05当該値は228.74％ではなく、667.01％が正しい。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⑤経費回収率は94.16％で類似団体と比較し、23.5ポイント上回っているが100％に満たないことから、使用料改定の検討や効率的な事業運営に取り組んでいく。
⑥汚水処理原価は、類似団体平均より低い値である。
⑦施設利用率は、令和3年度以降増加をしているが、類似団体と比較し6.8ポイント下回っている。
⑧水洗化率は、85.37％で、類似団体とほぼ同じ水準である。水質保全や使用料収入確保のため、水洗化率向上に努めていく。</t>
    </r>
    <rPh sb="0" eb="2">
      <t>レイワ</t>
    </rPh>
    <rPh sb="3" eb="5">
      <t>ネンド</t>
    </rPh>
    <rPh sb="7" eb="15">
      <t>チホウコウエイキ</t>
    </rPh>
    <rPh sb="15" eb="17">
      <t>テキヨウ</t>
    </rPh>
    <rPh sb="22" eb="24">
      <t>レイワ</t>
    </rPh>
    <rPh sb="24" eb="27">
      <t>ガン</t>
    </rPh>
    <rPh sb="27" eb="29">
      <t>イゼン</t>
    </rPh>
    <rPh sb="39" eb="46">
      <t>ケイジョウシ</t>
    </rPh>
    <rPh sb="59" eb="60">
      <t>コ</t>
    </rPh>
    <rPh sb="66" eb="72">
      <t>キジュン</t>
    </rPh>
    <rPh sb="73" eb="76">
      <t>オオクフク</t>
    </rPh>
    <rPh sb="85" eb="94">
      <t>キジュンガイク</t>
    </rPh>
    <rPh sb="95" eb="97">
      <t>カダイ</t>
    </rPh>
    <rPh sb="145" eb="150">
      <t>リュウド</t>
    </rPh>
    <rPh sb="150" eb="152">
      <t>レイワ</t>
    </rPh>
    <rPh sb="153" eb="155">
      <t>ネンド</t>
    </rPh>
    <rPh sb="157" eb="159">
      <t>オオハバ</t>
    </rPh>
    <rPh sb="160" eb="162">
      <t>ゾウカ</t>
    </rPh>
    <rPh sb="169" eb="170">
      <t>コ</t>
    </rPh>
    <rPh sb="174" eb="181">
      <t>キジュンガ</t>
    </rPh>
    <rPh sb="181" eb="183">
      <t>サクゲン</t>
    </rPh>
    <rPh sb="214" eb="219">
      <t>キギョウ</t>
    </rPh>
    <rPh sb="219" eb="220">
      <t>タイ</t>
    </rPh>
    <rPh sb="220" eb="222">
      <t>ジギョウ</t>
    </rPh>
    <rPh sb="222" eb="224">
      <t>キボ</t>
    </rPh>
    <rPh sb="224" eb="226">
      <t>ヒリツ</t>
    </rPh>
    <rPh sb="232" eb="236">
      <t>キギョ</t>
    </rPh>
    <rPh sb="236" eb="238">
      <t>ショウカン</t>
    </rPh>
    <rPh sb="246" eb="247">
      <t>ムカ</t>
    </rPh>
    <rPh sb="255" eb="257">
      <t>ゲン</t>
    </rPh>
    <rPh sb="261" eb="263">
      <t>ミコ</t>
    </rPh>
    <rPh sb="297" eb="300">
      <t>タダ</t>
    </rPh>
    <rPh sb="303" eb="309">
      <t>ケイヒカイシ</t>
    </rPh>
    <rPh sb="316" eb="324">
      <t>ルイジダンタ</t>
    </rPh>
    <rPh sb="333" eb="335">
      <t>ウワマワ</t>
    </rPh>
    <rPh sb="343" eb="346">
      <t>%ニミ</t>
    </rPh>
    <rPh sb="400" eb="401">
      <t>アタイ</t>
    </rPh>
    <rPh sb="407" eb="413">
      <t>シセツリヨウ</t>
    </rPh>
    <rPh sb="454" eb="457">
      <t>スイセンカ</t>
    </rPh>
    <rPh sb="457" eb="458">
      <t>リツ</t>
    </rPh>
    <rPh sb="468" eb="473">
      <t>ルイジダ</t>
    </rPh>
    <rPh sb="475" eb="476">
      <t>オナ</t>
    </rPh>
    <rPh sb="477" eb="479">
      <t>スイジュン</t>
    </rPh>
    <rPh sb="493" eb="495">
      <t>カクホ</t>
    </rPh>
    <rPh sb="506" eb="507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</si>
</sst>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80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B-4C01-A029-17233577A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B-4C01-A029-17233577A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33.43</c:v>
                </c:pt>
                <c:pt idx="2">
                  <c:v>16.64</c:v>
                </c:pt>
                <c:pt idx="3">
                  <c:v>30.52</c:v>
                </c:pt>
                <c:pt idx="4">
                  <c:v>35.29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8-4114-9D6C-676C377E9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8-4114-9D6C-676C377E9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82.36</c:v>
                </c:pt>
                <c:pt idx="2">
                  <c:v>83.29</c:v>
                </c:pt>
                <c:pt idx="3">
                  <c:v>83.37</c:v>
                </c:pt>
                <c:pt idx="4">
                  <c:v>85.37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C-46E4-A7E1-053AE5FD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C-46E4-A7E1-053AE5FD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100.01</c:v>
                </c:pt>
                <c:pt idx="2">
                  <c:v>100</c:v>
                </c:pt>
                <c:pt idx="3">
                  <c:v>100</c:v>
                </c:pt>
                <c:pt idx="4">
                  <c:v>109.74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1-48C7-88EE-183922311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8C7-88EE-183922311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41.63</c:v>
                </c:pt>
                <c:pt idx="3" formatCode="#,##0.00;&quot;△&quot;#,##0.00;&quot;-&quot;">
                  <c:v>43.99</c:v>
                </c:pt>
                <c:pt idx="4" formatCode="#,##0.00;&quot;△&quot;#,##0.00;&quot;-&quot;">
                  <c:v>46.35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1-4D72-AB33-DBF12DC30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1-4D72-AB33-DBF12DC30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B-4E69-9802-2F303AB5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B-4E69-9802-2F303AB5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A-4546-8C03-8D35EBF5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A-4546-8C03-8D35EBF52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37.08</c:v>
                </c:pt>
                <c:pt idx="2">
                  <c:v>65.72</c:v>
                </c:pt>
                <c:pt idx="3">
                  <c:v>63.33</c:v>
                </c:pt>
                <c:pt idx="4">
                  <c:v>105.61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B-42E8-ADAC-CE4CB8A6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B-42E8-ADAC-CE4CB8A65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897.94</c:v>
                </c:pt>
                <c:pt idx="2">
                  <c:v>810.42</c:v>
                </c:pt>
                <c:pt idx="3">
                  <c:v>854.47</c:v>
                </c:pt>
                <c:pt idx="4">
                  <c:v>228.74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8-48B8-A0D2-5A5A18904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8-48B8-A0D2-5A5A18904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86.82</c:v>
                </c:pt>
                <c:pt idx="2">
                  <c:v>100</c:v>
                </c:pt>
                <c:pt idx="3">
                  <c:v>94.93</c:v>
                </c:pt>
                <c:pt idx="4">
                  <c:v>94.16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C-451F-883A-186757FE6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C-451F-883A-186757FE6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185.72</c:v>
                </c:pt>
                <c:pt idx="2">
                  <c:v>150.13999999999999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C-4564-893B-D2E5CA55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C-4564-893B-D2E5CA55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【105.09】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【65.73】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【48.91】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【1,156.82】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【215.73】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【75.33】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0" t="s">
        <v>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</row>
    <row r="3" spans="1:78" ht="9.75" customHeight="1" x14ac:dyDescent="0.2">
      <c r="A3" s="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</row>
    <row r="4" spans="1:78" ht="9.75" customHeight="1" x14ac:dyDescent="0.2">
      <c r="A4" s="2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8" t="str">
        <f>データ!H6</f>
        <v>栃木県　鹿沼市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29" t="s">
        <v>10</v>
      </c>
      <c r="C7" s="29"/>
      <c r="D7" s="29"/>
      <c r="E7" s="29"/>
      <c r="F7" s="29"/>
      <c r="G7" s="29"/>
      <c r="H7" s="29"/>
      <c r="I7" s="29" t="s">
        <v>15</v>
      </c>
      <c r="J7" s="29"/>
      <c r="K7" s="29"/>
      <c r="L7" s="29"/>
      <c r="M7" s="29"/>
      <c r="N7" s="29"/>
      <c r="O7" s="29"/>
      <c r="P7" s="29" t="s">
        <v>9</v>
      </c>
      <c r="Q7" s="29"/>
      <c r="R7" s="29"/>
      <c r="S7" s="29"/>
      <c r="T7" s="29"/>
      <c r="U7" s="29"/>
      <c r="V7" s="29"/>
      <c r="W7" s="29" t="s">
        <v>5</v>
      </c>
      <c r="X7" s="29"/>
      <c r="Y7" s="29"/>
      <c r="Z7" s="29"/>
      <c r="AA7" s="29"/>
      <c r="AB7" s="29"/>
      <c r="AC7" s="29"/>
      <c r="AD7" s="29" t="s">
        <v>7</v>
      </c>
      <c r="AE7" s="29"/>
      <c r="AF7" s="29"/>
      <c r="AG7" s="29"/>
      <c r="AH7" s="29"/>
      <c r="AI7" s="29"/>
      <c r="AJ7" s="29"/>
      <c r="AK7" s="3"/>
      <c r="AL7" s="29" t="s">
        <v>18</v>
      </c>
      <c r="AM7" s="29"/>
      <c r="AN7" s="29"/>
      <c r="AO7" s="29"/>
      <c r="AP7" s="29"/>
      <c r="AQ7" s="29"/>
      <c r="AR7" s="29"/>
      <c r="AS7" s="29"/>
      <c r="AT7" s="29" t="s">
        <v>11</v>
      </c>
      <c r="AU7" s="29"/>
      <c r="AV7" s="29"/>
      <c r="AW7" s="29"/>
      <c r="AX7" s="29"/>
      <c r="AY7" s="29"/>
      <c r="AZ7" s="29"/>
      <c r="BA7" s="29"/>
      <c r="BB7" s="29" t="s">
        <v>19</v>
      </c>
      <c r="BC7" s="29"/>
      <c r="BD7" s="29"/>
      <c r="BE7" s="29"/>
      <c r="BF7" s="29"/>
      <c r="BG7" s="29"/>
      <c r="BH7" s="29"/>
      <c r="BI7" s="29"/>
      <c r="BJ7" s="3"/>
      <c r="BK7" s="3"/>
      <c r="BL7" s="30" t="s">
        <v>20</v>
      </c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2"/>
    </row>
    <row r="8" spans="1:78" ht="18.75" customHeight="1" x14ac:dyDescent="0.2">
      <c r="A8" s="2"/>
      <c r="B8" s="33" t="str">
        <f>データ!I6</f>
        <v>法適用</v>
      </c>
      <c r="C8" s="33"/>
      <c r="D8" s="33"/>
      <c r="E8" s="33"/>
      <c r="F8" s="33"/>
      <c r="G8" s="33"/>
      <c r="H8" s="33"/>
      <c r="I8" s="33" t="str">
        <f>データ!J6</f>
        <v>下水道事業</v>
      </c>
      <c r="J8" s="33"/>
      <c r="K8" s="33"/>
      <c r="L8" s="33"/>
      <c r="M8" s="33"/>
      <c r="N8" s="33"/>
      <c r="O8" s="33"/>
      <c r="P8" s="33" t="str">
        <f>データ!K6</f>
        <v>特定環境保全公共下水道</v>
      </c>
      <c r="Q8" s="33"/>
      <c r="R8" s="33"/>
      <c r="S8" s="33"/>
      <c r="T8" s="33"/>
      <c r="U8" s="33"/>
      <c r="V8" s="33"/>
      <c r="W8" s="33" t="str">
        <f>データ!L6</f>
        <v>D2</v>
      </c>
      <c r="X8" s="33"/>
      <c r="Y8" s="33"/>
      <c r="Z8" s="33"/>
      <c r="AA8" s="33"/>
      <c r="AB8" s="33"/>
      <c r="AC8" s="33"/>
      <c r="AD8" s="34" t="str">
        <f>データ!$M$6</f>
        <v>非設置</v>
      </c>
      <c r="AE8" s="34"/>
      <c r="AF8" s="34"/>
      <c r="AG8" s="34"/>
      <c r="AH8" s="34"/>
      <c r="AI8" s="34"/>
      <c r="AJ8" s="34"/>
      <c r="AK8" s="3"/>
      <c r="AL8" s="35">
        <f>データ!S6</f>
        <v>93807</v>
      </c>
      <c r="AM8" s="35"/>
      <c r="AN8" s="35"/>
      <c r="AO8" s="35"/>
      <c r="AP8" s="35"/>
      <c r="AQ8" s="35"/>
      <c r="AR8" s="35"/>
      <c r="AS8" s="35"/>
      <c r="AT8" s="36">
        <f>データ!T6</f>
        <v>490.64</v>
      </c>
      <c r="AU8" s="36"/>
      <c r="AV8" s="36"/>
      <c r="AW8" s="36"/>
      <c r="AX8" s="36"/>
      <c r="AY8" s="36"/>
      <c r="AZ8" s="36"/>
      <c r="BA8" s="36"/>
      <c r="BB8" s="36">
        <f>データ!U6</f>
        <v>191.19</v>
      </c>
      <c r="BC8" s="36"/>
      <c r="BD8" s="36"/>
      <c r="BE8" s="36"/>
      <c r="BF8" s="36"/>
      <c r="BG8" s="36"/>
      <c r="BH8" s="36"/>
      <c r="BI8" s="36"/>
      <c r="BJ8" s="3"/>
      <c r="BK8" s="3"/>
      <c r="BL8" s="37" t="s">
        <v>17</v>
      </c>
      <c r="BM8" s="38"/>
      <c r="BN8" s="39" t="s">
        <v>22</v>
      </c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40"/>
    </row>
    <row r="9" spans="1:78" ht="18.75" customHeight="1" x14ac:dyDescent="0.2">
      <c r="A9" s="2"/>
      <c r="B9" s="29" t="s">
        <v>23</v>
      </c>
      <c r="C9" s="29"/>
      <c r="D9" s="29"/>
      <c r="E9" s="29"/>
      <c r="F9" s="29"/>
      <c r="G9" s="29"/>
      <c r="H9" s="29"/>
      <c r="I9" s="29" t="s">
        <v>25</v>
      </c>
      <c r="J9" s="29"/>
      <c r="K9" s="29"/>
      <c r="L9" s="29"/>
      <c r="M9" s="29"/>
      <c r="N9" s="29"/>
      <c r="O9" s="29"/>
      <c r="P9" s="29" t="s">
        <v>26</v>
      </c>
      <c r="Q9" s="29"/>
      <c r="R9" s="29"/>
      <c r="S9" s="29"/>
      <c r="T9" s="29"/>
      <c r="U9" s="29"/>
      <c r="V9" s="29"/>
      <c r="W9" s="29" t="s">
        <v>29</v>
      </c>
      <c r="X9" s="29"/>
      <c r="Y9" s="29"/>
      <c r="Z9" s="29"/>
      <c r="AA9" s="29"/>
      <c r="AB9" s="29"/>
      <c r="AC9" s="29"/>
      <c r="AD9" s="29" t="s">
        <v>24</v>
      </c>
      <c r="AE9" s="29"/>
      <c r="AF9" s="29"/>
      <c r="AG9" s="29"/>
      <c r="AH9" s="29"/>
      <c r="AI9" s="29"/>
      <c r="AJ9" s="29"/>
      <c r="AK9" s="3"/>
      <c r="AL9" s="29" t="s">
        <v>31</v>
      </c>
      <c r="AM9" s="29"/>
      <c r="AN9" s="29"/>
      <c r="AO9" s="29"/>
      <c r="AP9" s="29"/>
      <c r="AQ9" s="29"/>
      <c r="AR9" s="29"/>
      <c r="AS9" s="29"/>
      <c r="AT9" s="29" t="s">
        <v>32</v>
      </c>
      <c r="AU9" s="29"/>
      <c r="AV9" s="29"/>
      <c r="AW9" s="29"/>
      <c r="AX9" s="29"/>
      <c r="AY9" s="29"/>
      <c r="AZ9" s="29"/>
      <c r="BA9" s="29"/>
      <c r="BB9" s="29" t="s">
        <v>3</v>
      </c>
      <c r="BC9" s="29"/>
      <c r="BD9" s="29"/>
      <c r="BE9" s="29"/>
      <c r="BF9" s="29"/>
      <c r="BG9" s="29"/>
      <c r="BH9" s="29"/>
      <c r="BI9" s="29"/>
      <c r="BJ9" s="3"/>
      <c r="BK9" s="3"/>
      <c r="BL9" s="41" t="s">
        <v>33</v>
      </c>
      <c r="BM9" s="42"/>
      <c r="BN9" s="43" t="s">
        <v>34</v>
      </c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4"/>
    </row>
    <row r="10" spans="1:78" ht="18.75" customHeight="1" x14ac:dyDescent="0.2">
      <c r="A10" s="2"/>
      <c r="B10" s="36" t="str">
        <f>データ!N6</f>
        <v>-</v>
      </c>
      <c r="C10" s="36"/>
      <c r="D10" s="36"/>
      <c r="E10" s="36"/>
      <c r="F10" s="36"/>
      <c r="G10" s="36"/>
      <c r="H10" s="36"/>
      <c r="I10" s="36">
        <f>データ!O6</f>
        <v>78.02</v>
      </c>
      <c r="J10" s="36"/>
      <c r="K10" s="36"/>
      <c r="L10" s="36"/>
      <c r="M10" s="36"/>
      <c r="N10" s="36"/>
      <c r="O10" s="36"/>
      <c r="P10" s="36">
        <f>データ!P6</f>
        <v>1.76</v>
      </c>
      <c r="Q10" s="36"/>
      <c r="R10" s="36"/>
      <c r="S10" s="36"/>
      <c r="T10" s="36"/>
      <c r="U10" s="36"/>
      <c r="V10" s="36"/>
      <c r="W10" s="36">
        <f>データ!Q6</f>
        <v>84.08</v>
      </c>
      <c r="X10" s="36"/>
      <c r="Y10" s="36"/>
      <c r="Z10" s="36"/>
      <c r="AA10" s="36"/>
      <c r="AB10" s="36"/>
      <c r="AC10" s="36"/>
      <c r="AD10" s="35">
        <f>データ!R6</f>
        <v>2640</v>
      </c>
      <c r="AE10" s="35"/>
      <c r="AF10" s="35"/>
      <c r="AG10" s="35"/>
      <c r="AH10" s="35"/>
      <c r="AI10" s="35"/>
      <c r="AJ10" s="35"/>
      <c r="AK10" s="2"/>
      <c r="AL10" s="35">
        <f>データ!V6</f>
        <v>1641</v>
      </c>
      <c r="AM10" s="35"/>
      <c r="AN10" s="35"/>
      <c r="AO10" s="35"/>
      <c r="AP10" s="35"/>
      <c r="AQ10" s="35"/>
      <c r="AR10" s="35"/>
      <c r="AS10" s="35"/>
      <c r="AT10" s="36">
        <f>データ!W6</f>
        <v>0.65</v>
      </c>
      <c r="AU10" s="36"/>
      <c r="AV10" s="36"/>
      <c r="AW10" s="36"/>
      <c r="AX10" s="36"/>
      <c r="AY10" s="36"/>
      <c r="AZ10" s="36"/>
      <c r="BA10" s="36"/>
      <c r="BB10" s="36">
        <f>データ!X6</f>
        <v>2524.62</v>
      </c>
      <c r="BC10" s="36"/>
      <c r="BD10" s="36"/>
      <c r="BE10" s="36"/>
      <c r="BF10" s="36"/>
      <c r="BG10" s="36"/>
      <c r="BH10" s="36"/>
      <c r="BI10" s="36"/>
      <c r="BJ10" s="2"/>
      <c r="BK10" s="2"/>
      <c r="BL10" s="45" t="s">
        <v>36</v>
      </c>
      <c r="BM10" s="46"/>
      <c r="BN10" s="47" t="s">
        <v>37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38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2">
      <c r="A14" s="2"/>
      <c r="B14" s="53" t="s">
        <v>28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59" t="s">
        <v>39</v>
      </c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1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62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4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59" t="s">
        <v>40</v>
      </c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1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2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4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5" t="s">
        <v>111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56" t="s">
        <v>12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59" t="s">
        <v>13</v>
      </c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1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2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4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5" t="s">
        <v>112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49" t="s">
        <v>42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</row>
    <row r="84" spans="1:78" hidden="1" x14ac:dyDescent="0.2">
      <c r="B84" s="6" t="s">
        <v>43</v>
      </c>
      <c r="C84" s="6"/>
      <c r="D84" s="6"/>
      <c r="E84" s="6" t="s">
        <v>44</v>
      </c>
      <c r="F84" s="6" t="s">
        <v>46</v>
      </c>
      <c r="G84" s="6" t="s">
        <v>47</v>
      </c>
      <c r="H84" s="6" t="s">
        <v>41</v>
      </c>
      <c r="I84" s="6" t="s">
        <v>14</v>
      </c>
      <c r="J84" s="6" t="s">
        <v>48</v>
      </c>
      <c r="K84" s="6" t="s">
        <v>49</v>
      </c>
      <c r="L84" s="6" t="s">
        <v>1</v>
      </c>
      <c r="M84" s="6" t="s">
        <v>35</v>
      </c>
      <c r="N84" s="6" t="s">
        <v>50</v>
      </c>
      <c r="O84" s="6" t="s">
        <v>52</v>
      </c>
    </row>
    <row r="85" spans="1:78" hidden="1" x14ac:dyDescent="0.2">
      <c r="B85" s="6"/>
      <c r="C85" s="6"/>
      <c r="D85" s="6"/>
      <c r="E85" s="6" t="str">
        <f>データ!AI6</f>
        <v>【105.09】</v>
      </c>
      <c r="F85" s="6" t="str">
        <f>データ!AT6</f>
        <v>【65.73】</v>
      </c>
      <c r="G85" s="6" t="str">
        <f>データ!BE6</f>
        <v>【48.91】</v>
      </c>
      <c r="H85" s="6" t="str">
        <f>データ!BP6</f>
        <v>【1,156.82】</v>
      </c>
      <c r="I85" s="6" t="str">
        <f>データ!CA6</f>
        <v>【75.33】</v>
      </c>
      <c r="J85" s="6" t="str">
        <f>データ!CL6</f>
        <v>【215.73】</v>
      </c>
      <c r="K85" s="6" t="str">
        <f>データ!CW6</f>
        <v>【43.28】</v>
      </c>
      <c r="L85" s="6" t="str">
        <f>データ!DH6</f>
        <v>【86.21】</v>
      </c>
      <c r="M85" s="6" t="str">
        <f>データ!DS6</f>
        <v>【29.62】</v>
      </c>
      <c r="N85" s="6" t="str">
        <f>データ!ED6</f>
        <v>【0.09】</v>
      </c>
      <c r="O85" s="6" t="str">
        <f>データ!EO6</f>
        <v>【0.11】</v>
      </c>
    </row>
  </sheetData>
  <sheetProtection algorithmName="SHA-512" hashValue="5MNYfbbV0i/eMcE1PdcvLtrCxSyC0q1TxJ8d+BKpX9eGHXJub/YHCAU7Pzy0QzXtRXfbYFNp7VZVveaPzMO0NA==" saltValue="ny2Xyh4R2Wk0s5tn30BteQ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54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8" x14ac:dyDescent="0.2">
      <c r="A2" s="14" t="s">
        <v>55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2">
      <c r="A3" s="14" t="s">
        <v>21</v>
      </c>
      <c r="B3" s="16" t="s">
        <v>0</v>
      </c>
      <c r="C3" s="16" t="s">
        <v>57</v>
      </c>
      <c r="D3" s="16" t="s">
        <v>58</v>
      </c>
      <c r="E3" s="16" t="s">
        <v>8</v>
      </c>
      <c r="F3" s="16" t="s">
        <v>6</v>
      </c>
      <c r="G3" s="16" t="s">
        <v>27</v>
      </c>
      <c r="H3" s="73" t="s">
        <v>59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1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12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60</v>
      </c>
      <c r="B4" s="17"/>
      <c r="C4" s="17"/>
      <c r="D4" s="17"/>
      <c r="E4" s="17"/>
      <c r="F4" s="17"/>
      <c r="G4" s="17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51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45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30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4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69</v>
      </c>
      <c r="B5" s="18"/>
      <c r="C5" s="18"/>
      <c r="D5" s="18"/>
      <c r="E5" s="18"/>
      <c r="F5" s="18"/>
      <c r="G5" s="18"/>
      <c r="H5" s="22" t="s">
        <v>56</v>
      </c>
      <c r="I5" s="22" t="s">
        <v>70</v>
      </c>
      <c r="J5" s="22" t="s">
        <v>71</v>
      </c>
      <c r="K5" s="22" t="s">
        <v>72</v>
      </c>
      <c r="L5" s="22" t="s">
        <v>73</v>
      </c>
      <c r="M5" s="22" t="s">
        <v>7</v>
      </c>
      <c r="N5" s="22" t="s">
        <v>74</v>
      </c>
      <c r="O5" s="22" t="s">
        <v>75</v>
      </c>
      <c r="P5" s="22" t="s">
        <v>76</v>
      </c>
      <c r="Q5" s="22" t="s">
        <v>77</v>
      </c>
      <c r="R5" s="22" t="s">
        <v>78</v>
      </c>
      <c r="S5" s="22" t="s">
        <v>79</v>
      </c>
      <c r="T5" s="22" t="s">
        <v>80</v>
      </c>
      <c r="U5" s="22" t="s">
        <v>64</v>
      </c>
      <c r="V5" s="22" t="s">
        <v>81</v>
      </c>
      <c r="W5" s="22" t="s">
        <v>82</v>
      </c>
      <c r="X5" s="22" t="s">
        <v>83</v>
      </c>
      <c r="Y5" s="22" t="s">
        <v>84</v>
      </c>
      <c r="Z5" s="22" t="s">
        <v>85</v>
      </c>
      <c r="AA5" s="22" t="s">
        <v>86</v>
      </c>
      <c r="AB5" s="22" t="s">
        <v>87</v>
      </c>
      <c r="AC5" s="22" t="s">
        <v>88</v>
      </c>
      <c r="AD5" s="22" t="s">
        <v>89</v>
      </c>
      <c r="AE5" s="22" t="s">
        <v>91</v>
      </c>
      <c r="AF5" s="22" t="s">
        <v>92</v>
      </c>
      <c r="AG5" s="22" t="s">
        <v>93</v>
      </c>
      <c r="AH5" s="22" t="s">
        <v>94</v>
      </c>
      <c r="AI5" s="22" t="s">
        <v>43</v>
      </c>
      <c r="AJ5" s="22" t="s">
        <v>84</v>
      </c>
      <c r="AK5" s="22" t="s">
        <v>85</v>
      </c>
      <c r="AL5" s="22" t="s">
        <v>86</v>
      </c>
      <c r="AM5" s="22" t="s">
        <v>87</v>
      </c>
      <c r="AN5" s="22" t="s">
        <v>88</v>
      </c>
      <c r="AO5" s="22" t="s">
        <v>89</v>
      </c>
      <c r="AP5" s="22" t="s">
        <v>91</v>
      </c>
      <c r="AQ5" s="22" t="s">
        <v>92</v>
      </c>
      <c r="AR5" s="22" t="s">
        <v>93</v>
      </c>
      <c r="AS5" s="22" t="s">
        <v>94</v>
      </c>
      <c r="AT5" s="22" t="s">
        <v>90</v>
      </c>
      <c r="AU5" s="22" t="s">
        <v>84</v>
      </c>
      <c r="AV5" s="22" t="s">
        <v>85</v>
      </c>
      <c r="AW5" s="22" t="s">
        <v>86</v>
      </c>
      <c r="AX5" s="22" t="s">
        <v>87</v>
      </c>
      <c r="AY5" s="22" t="s">
        <v>88</v>
      </c>
      <c r="AZ5" s="22" t="s">
        <v>89</v>
      </c>
      <c r="BA5" s="22" t="s">
        <v>91</v>
      </c>
      <c r="BB5" s="22" t="s">
        <v>92</v>
      </c>
      <c r="BC5" s="22" t="s">
        <v>93</v>
      </c>
      <c r="BD5" s="22" t="s">
        <v>94</v>
      </c>
      <c r="BE5" s="22" t="s">
        <v>90</v>
      </c>
      <c r="BF5" s="22" t="s">
        <v>84</v>
      </c>
      <c r="BG5" s="22" t="s">
        <v>85</v>
      </c>
      <c r="BH5" s="22" t="s">
        <v>86</v>
      </c>
      <c r="BI5" s="22" t="s">
        <v>87</v>
      </c>
      <c r="BJ5" s="22" t="s">
        <v>88</v>
      </c>
      <c r="BK5" s="22" t="s">
        <v>89</v>
      </c>
      <c r="BL5" s="22" t="s">
        <v>91</v>
      </c>
      <c r="BM5" s="22" t="s">
        <v>92</v>
      </c>
      <c r="BN5" s="22" t="s">
        <v>93</v>
      </c>
      <c r="BO5" s="22" t="s">
        <v>94</v>
      </c>
      <c r="BP5" s="22" t="s">
        <v>90</v>
      </c>
      <c r="BQ5" s="22" t="s">
        <v>84</v>
      </c>
      <c r="BR5" s="22" t="s">
        <v>85</v>
      </c>
      <c r="BS5" s="22" t="s">
        <v>86</v>
      </c>
      <c r="BT5" s="22" t="s">
        <v>87</v>
      </c>
      <c r="BU5" s="22" t="s">
        <v>88</v>
      </c>
      <c r="BV5" s="22" t="s">
        <v>89</v>
      </c>
      <c r="BW5" s="22" t="s">
        <v>91</v>
      </c>
      <c r="BX5" s="22" t="s">
        <v>92</v>
      </c>
      <c r="BY5" s="22" t="s">
        <v>93</v>
      </c>
      <c r="BZ5" s="22" t="s">
        <v>94</v>
      </c>
      <c r="CA5" s="22" t="s">
        <v>90</v>
      </c>
      <c r="CB5" s="22" t="s">
        <v>84</v>
      </c>
      <c r="CC5" s="22" t="s">
        <v>85</v>
      </c>
      <c r="CD5" s="22" t="s">
        <v>86</v>
      </c>
      <c r="CE5" s="22" t="s">
        <v>87</v>
      </c>
      <c r="CF5" s="22" t="s">
        <v>88</v>
      </c>
      <c r="CG5" s="22" t="s">
        <v>89</v>
      </c>
      <c r="CH5" s="22" t="s">
        <v>91</v>
      </c>
      <c r="CI5" s="22" t="s">
        <v>92</v>
      </c>
      <c r="CJ5" s="22" t="s">
        <v>93</v>
      </c>
      <c r="CK5" s="22" t="s">
        <v>94</v>
      </c>
      <c r="CL5" s="22" t="s">
        <v>90</v>
      </c>
      <c r="CM5" s="22" t="s">
        <v>84</v>
      </c>
      <c r="CN5" s="22" t="s">
        <v>85</v>
      </c>
      <c r="CO5" s="22" t="s">
        <v>86</v>
      </c>
      <c r="CP5" s="22" t="s">
        <v>87</v>
      </c>
      <c r="CQ5" s="22" t="s">
        <v>88</v>
      </c>
      <c r="CR5" s="22" t="s">
        <v>89</v>
      </c>
      <c r="CS5" s="22" t="s">
        <v>91</v>
      </c>
      <c r="CT5" s="22" t="s">
        <v>92</v>
      </c>
      <c r="CU5" s="22" t="s">
        <v>93</v>
      </c>
      <c r="CV5" s="22" t="s">
        <v>94</v>
      </c>
      <c r="CW5" s="22" t="s">
        <v>90</v>
      </c>
      <c r="CX5" s="22" t="s">
        <v>84</v>
      </c>
      <c r="CY5" s="22" t="s">
        <v>85</v>
      </c>
      <c r="CZ5" s="22" t="s">
        <v>86</v>
      </c>
      <c r="DA5" s="22" t="s">
        <v>87</v>
      </c>
      <c r="DB5" s="22" t="s">
        <v>88</v>
      </c>
      <c r="DC5" s="22" t="s">
        <v>89</v>
      </c>
      <c r="DD5" s="22" t="s">
        <v>91</v>
      </c>
      <c r="DE5" s="22" t="s">
        <v>92</v>
      </c>
      <c r="DF5" s="22" t="s">
        <v>93</v>
      </c>
      <c r="DG5" s="22" t="s">
        <v>94</v>
      </c>
      <c r="DH5" s="22" t="s">
        <v>90</v>
      </c>
      <c r="DI5" s="22" t="s">
        <v>84</v>
      </c>
      <c r="DJ5" s="22" t="s">
        <v>85</v>
      </c>
      <c r="DK5" s="22" t="s">
        <v>86</v>
      </c>
      <c r="DL5" s="22" t="s">
        <v>87</v>
      </c>
      <c r="DM5" s="22" t="s">
        <v>88</v>
      </c>
      <c r="DN5" s="22" t="s">
        <v>89</v>
      </c>
      <c r="DO5" s="22" t="s">
        <v>91</v>
      </c>
      <c r="DP5" s="22" t="s">
        <v>92</v>
      </c>
      <c r="DQ5" s="22" t="s">
        <v>93</v>
      </c>
      <c r="DR5" s="22" t="s">
        <v>94</v>
      </c>
      <c r="DS5" s="22" t="s">
        <v>90</v>
      </c>
      <c r="DT5" s="22" t="s">
        <v>84</v>
      </c>
      <c r="DU5" s="22" t="s">
        <v>85</v>
      </c>
      <c r="DV5" s="22" t="s">
        <v>86</v>
      </c>
      <c r="DW5" s="22" t="s">
        <v>87</v>
      </c>
      <c r="DX5" s="22" t="s">
        <v>88</v>
      </c>
      <c r="DY5" s="22" t="s">
        <v>89</v>
      </c>
      <c r="DZ5" s="22" t="s">
        <v>91</v>
      </c>
      <c r="EA5" s="22" t="s">
        <v>92</v>
      </c>
      <c r="EB5" s="22" t="s">
        <v>93</v>
      </c>
      <c r="EC5" s="22" t="s">
        <v>94</v>
      </c>
      <c r="ED5" s="22" t="s">
        <v>90</v>
      </c>
      <c r="EE5" s="22" t="s">
        <v>84</v>
      </c>
      <c r="EF5" s="22" t="s">
        <v>85</v>
      </c>
      <c r="EG5" s="22" t="s">
        <v>86</v>
      </c>
      <c r="EH5" s="22" t="s">
        <v>87</v>
      </c>
      <c r="EI5" s="22" t="s">
        <v>88</v>
      </c>
      <c r="EJ5" s="22" t="s">
        <v>89</v>
      </c>
      <c r="EK5" s="22" t="s">
        <v>91</v>
      </c>
      <c r="EL5" s="22" t="s">
        <v>92</v>
      </c>
      <c r="EM5" s="22" t="s">
        <v>93</v>
      </c>
      <c r="EN5" s="22" t="s">
        <v>94</v>
      </c>
      <c r="EO5" s="22" t="s">
        <v>90</v>
      </c>
    </row>
    <row r="6" spans="1:148" s="13" customFormat="1" x14ac:dyDescent="0.2">
      <c r="A6" s="14" t="s">
        <v>95</v>
      </c>
      <c r="B6" s="19">
        <f t="shared" ref="B6:X6" si="1">B7</f>
        <v>2023</v>
      </c>
      <c r="C6" s="19">
        <f t="shared" si="1"/>
        <v>92053</v>
      </c>
      <c r="D6" s="19">
        <f t="shared" si="1"/>
        <v>46</v>
      </c>
      <c r="E6" s="19">
        <f t="shared" si="1"/>
        <v>17</v>
      </c>
      <c r="F6" s="19">
        <f t="shared" si="1"/>
        <v>4</v>
      </c>
      <c r="G6" s="19">
        <f t="shared" si="1"/>
        <v>0</v>
      </c>
      <c r="H6" s="19" t="str">
        <f t="shared" si="1"/>
        <v>栃木県　鹿沼市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特定環境保全公共下水道</v>
      </c>
      <c r="L6" s="19" t="str">
        <f t="shared" si="1"/>
        <v>D2</v>
      </c>
      <c r="M6" s="19" t="str">
        <f t="shared" si="1"/>
        <v>非設置</v>
      </c>
      <c r="N6" s="23" t="str">
        <f t="shared" si="1"/>
        <v>-</v>
      </c>
      <c r="O6" s="23">
        <f t="shared" si="1"/>
        <v>78.02</v>
      </c>
      <c r="P6" s="23">
        <f t="shared" si="1"/>
        <v>1.76</v>
      </c>
      <c r="Q6" s="23">
        <f t="shared" si="1"/>
        <v>84.08</v>
      </c>
      <c r="R6" s="23">
        <f t="shared" si="1"/>
        <v>2640</v>
      </c>
      <c r="S6" s="23">
        <f t="shared" si="1"/>
        <v>93807</v>
      </c>
      <c r="T6" s="23">
        <f t="shared" si="1"/>
        <v>490.64</v>
      </c>
      <c r="U6" s="23">
        <f t="shared" si="1"/>
        <v>191.19</v>
      </c>
      <c r="V6" s="23">
        <f t="shared" si="1"/>
        <v>1641</v>
      </c>
      <c r="W6" s="23">
        <f t="shared" si="1"/>
        <v>0.65</v>
      </c>
      <c r="X6" s="23">
        <f t="shared" si="1"/>
        <v>2524.62</v>
      </c>
      <c r="Y6" s="27" t="str">
        <f t="shared" ref="Y6:AH6" si="2">IF(Y7="",NA(),Y7)</f>
        <v>-</v>
      </c>
      <c r="Z6" s="27">
        <f t="shared" si="2"/>
        <v>100.01</v>
      </c>
      <c r="AA6" s="27">
        <f t="shared" si="2"/>
        <v>100</v>
      </c>
      <c r="AB6" s="27">
        <f t="shared" si="2"/>
        <v>100</v>
      </c>
      <c r="AC6" s="27">
        <f t="shared" si="2"/>
        <v>109.74</v>
      </c>
      <c r="AD6" s="27" t="str">
        <f t="shared" si="2"/>
        <v>-</v>
      </c>
      <c r="AE6" s="27">
        <f t="shared" si="2"/>
        <v>105.78</v>
      </c>
      <c r="AF6" s="27">
        <f t="shared" si="2"/>
        <v>106.09</v>
      </c>
      <c r="AG6" s="27">
        <f t="shared" si="2"/>
        <v>106.44</v>
      </c>
      <c r="AH6" s="27">
        <f t="shared" si="2"/>
        <v>107.11</v>
      </c>
      <c r="AI6" s="23" t="str">
        <f>IF(AI7="","",IF(AI7="-","【-】","【"&amp;SUBSTITUTE(TEXT(AI7,"#,##0.00"),"-","△")&amp;"】"))</f>
        <v>【105.09】</v>
      </c>
      <c r="AJ6" s="27" t="str">
        <f t="shared" ref="AJ6:AS6" si="3">IF(AJ7="",NA(),AJ7)</f>
        <v>-</v>
      </c>
      <c r="AK6" s="23">
        <f t="shared" si="3"/>
        <v>0</v>
      </c>
      <c r="AL6" s="23">
        <f t="shared" si="3"/>
        <v>0</v>
      </c>
      <c r="AM6" s="23">
        <f t="shared" si="3"/>
        <v>0</v>
      </c>
      <c r="AN6" s="23">
        <f t="shared" si="3"/>
        <v>0</v>
      </c>
      <c r="AO6" s="27" t="str">
        <f t="shared" si="3"/>
        <v>-</v>
      </c>
      <c r="AP6" s="27">
        <f t="shared" si="3"/>
        <v>63.96</v>
      </c>
      <c r="AQ6" s="27">
        <f t="shared" si="3"/>
        <v>69.42</v>
      </c>
      <c r="AR6" s="27">
        <f t="shared" si="3"/>
        <v>72.86</v>
      </c>
      <c r="AS6" s="27">
        <f t="shared" si="3"/>
        <v>69.540000000000006</v>
      </c>
      <c r="AT6" s="23" t="str">
        <f>IF(AT7="","",IF(AT7="-","【-】","【"&amp;SUBSTITUTE(TEXT(AT7,"#,##0.00"),"-","△")&amp;"】"))</f>
        <v>【65.73】</v>
      </c>
      <c r="AU6" s="27" t="str">
        <f t="shared" ref="AU6:BD6" si="4">IF(AU7="",NA(),AU7)</f>
        <v>-</v>
      </c>
      <c r="AV6" s="27">
        <f t="shared" si="4"/>
        <v>37.08</v>
      </c>
      <c r="AW6" s="27">
        <f t="shared" si="4"/>
        <v>65.72</v>
      </c>
      <c r="AX6" s="27">
        <f t="shared" si="4"/>
        <v>63.33</v>
      </c>
      <c r="AY6" s="27">
        <f t="shared" si="4"/>
        <v>105.61</v>
      </c>
      <c r="AZ6" s="27" t="str">
        <f t="shared" si="4"/>
        <v>-</v>
      </c>
      <c r="BA6" s="27">
        <f t="shared" si="4"/>
        <v>44.24</v>
      </c>
      <c r="BB6" s="27">
        <f t="shared" si="4"/>
        <v>43.07</v>
      </c>
      <c r="BC6" s="27">
        <f t="shared" si="4"/>
        <v>45.42</v>
      </c>
      <c r="BD6" s="27">
        <f t="shared" si="4"/>
        <v>50.63</v>
      </c>
      <c r="BE6" s="23" t="str">
        <f>IF(BE7="","",IF(BE7="-","【-】","【"&amp;SUBSTITUTE(TEXT(BE7,"#,##0.00"),"-","△")&amp;"】"))</f>
        <v>【48.91】</v>
      </c>
      <c r="BF6" s="27" t="str">
        <f t="shared" ref="BF6:BO6" si="5">IF(BF7="",NA(),BF7)</f>
        <v>-</v>
      </c>
      <c r="BG6" s="27">
        <f t="shared" si="5"/>
        <v>897.94</v>
      </c>
      <c r="BH6" s="27">
        <f t="shared" si="5"/>
        <v>810.42</v>
      </c>
      <c r="BI6" s="27">
        <f t="shared" si="5"/>
        <v>854.47</v>
      </c>
      <c r="BJ6" s="27">
        <f t="shared" si="5"/>
        <v>228.74</v>
      </c>
      <c r="BK6" s="27" t="str">
        <f t="shared" si="5"/>
        <v>-</v>
      </c>
      <c r="BL6" s="27">
        <f t="shared" si="5"/>
        <v>1258.43</v>
      </c>
      <c r="BM6" s="27">
        <f t="shared" si="5"/>
        <v>1163.75</v>
      </c>
      <c r="BN6" s="27">
        <f t="shared" si="5"/>
        <v>1195.47</v>
      </c>
      <c r="BO6" s="27">
        <f t="shared" si="5"/>
        <v>1168.69</v>
      </c>
      <c r="BP6" s="23" t="str">
        <f>IF(BP7="","",IF(BP7="-","【-】","【"&amp;SUBSTITUTE(TEXT(BP7,"#,##0.00"),"-","△")&amp;"】"))</f>
        <v>【1,156.82】</v>
      </c>
      <c r="BQ6" s="27" t="str">
        <f t="shared" ref="BQ6:BZ6" si="6">IF(BQ7="",NA(),BQ7)</f>
        <v>-</v>
      </c>
      <c r="BR6" s="27">
        <f t="shared" si="6"/>
        <v>86.82</v>
      </c>
      <c r="BS6" s="27">
        <f t="shared" si="6"/>
        <v>100</v>
      </c>
      <c r="BT6" s="27">
        <f t="shared" si="6"/>
        <v>94.93</v>
      </c>
      <c r="BU6" s="27">
        <f t="shared" si="6"/>
        <v>94.16</v>
      </c>
      <c r="BV6" s="27" t="str">
        <f t="shared" si="6"/>
        <v>-</v>
      </c>
      <c r="BW6" s="27">
        <f t="shared" si="6"/>
        <v>73.36</v>
      </c>
      <c r="BX6" s="27">
        <f t="shared" si="6"/>
        <v>72.599999999999994</v>
      </c>
      <c r="BY6" s="27">
        <f t="shared" si="6"/>
        <v>69.430000000000007</v>
      </c>
      <c r="BZ6" s="27">
        <f t="shared" si="6"/>
        <v>70.709999999999994</v>
      </c>
      <c r="CA6" s="23" t="str">
        <f>IF(CA7="","",IF(CA7="-","【-】","【"&amp;SUBSTITUTE(TEXT(CA7,"#,##0.00"),"-","△")&amp;"】"))</f>
        <v>【75.33】</v>
      </c>
      <c r="CB6" s="27" t="str">
        <f t="shared" ref="CB6:CK6" si="7">IF(CB7="",NA(),CB7)</f>
        <v>-</v>
      </c>
      <c r="CC6" s="27">
        <f t="shared" si="7"/>
        <v>185.72</v>
      </c>
      <c r="CD6" s="27">
        <f t="shared" si="7"/>
        <v>150.13999999999999</v>
      </c>
      <c r="CE6" s="27">
        <f t="shared" si="7"/>
        <v>150</v>
      </c>
      <c r="CF6" s="27">
        <f t="shared" si="7"/>
        <v>150</v>
      </c>
      <c r="CG6" s="27" t="str">
        <f t="shared" si="7"/>
        <v>-</v>
      </c>
      <c r="CH6" s="27">
        <f t="shared" si="7"/>
        <v>224.88</v>
      </c>
      <c r="CI6" s="27">
        <f t="shared" si="7"/>
        <v>228.64</v>
      </c>
      <c r="CJ6" s="27">
        <f t="shared" si="7"/>
        <v>239.46</v>
      </c>
      <c r="CK6" s="27">
        <f t="shared" si="7"/>
        <v>233.15</v>
      </c>
      <c r="CL6" s="23" t="str">
        <f>IF(CL7="","",IF(CL7="-","【-】","【"&amp;SUBSTITUTE(TEXT(CL7,"#,##0.00"),"-","△")&amp;"】"))</f>
        <v>【215.73】</v>
      </c>
      <c r="CM6" s="27" t="str">
        <f t="shared" ref="CM6:CV6" si="8">IF(CM7="",NA(),CM7)</f>
        <v>-</v>
      </c>
      <c r="CN6" s="27">
        <f t="shared" si="8"/>
        <v>33.43</v>
      </c>
      <c r="CO6" s="27">
        <f t="shared" si="8"/>
        <v>16.64</v>
      </c>
      <c r="CP6" s="27">
        <f t="shared" si="8"/>
        <v>30.52</v>
      </c>
      <c r="CQ6" s="27">
        <f t="shared" si="8"/>
        <v>35.29</v>
      </c>
      <c r="CR6" s="27" t="str">
        <f t="shared" si="8"/>
        <v>-</v>
      </c>
      <c r="CS6" s="27">
        <f t="shared" si="8"/>
        <v>42.4</v>
      </c>
      <c r="CT6" s="27">
        <f t="shared" si="8"/>
        <v>42.28</v>
      </c>
      <c r="CU6" s="27">
        <f t="shared" si="8"/>
        <v>41.06</v>
      </c>
      <c r="CV6" s="27">
        <f t="shared" si="8"/>
        <v>42.09</v>
      </c>
      <c r="CW6" s="23" t="str">
        <f>IF(CW7="","",IF(CW7="-","【-】","【"&amp;SUBSTITUTE(TEXT(CW7,"#,##0.00"),"-","△")&amp;"】"))</f>
        <v>【43.28】</v>
      </c>
      <c r="CX6" s="27" t="str">
        <f t="shared" ref="CX6:DG6" si="9">IF(CX7="",NA(),CX7)</f>
        <v>-</v>
      </c>
      <c r="CY6" s="27">
        <f t="shared" si="9"/>
        <v>82.36</v>
      </c>
      <c r="CZ6" s="27">
        <f t="shared" si="9"/>
        <v>83.29</v>
      </c>
      <c r="DA6" s="27">
        <f t="shared" si="9"/>
        <v>83.37</v>
      </c>
      <c r="DB6" s="27">
        <f t="shared" si="9"/>
        <v>85.37</v>
      </c>
      <c r="DC6" s="27" t="str">
        <f t="shared" si="9"/>
        <v>-</v>
      </c>
      <c r="DD6" s="27">
        <f t="shared" si="9"/>
        <v>84.19</v>
      </c>
      <c r="DE6" s="27">
        <f t="shared" si="9"/>
        <v>84.34</v>
      </c>
      <c r="DF6" s="27">
        <f t="shared" si="9"/>
        <v>84.34</v>
      </c>
      <c r="DG6" s="27">
        <f t="shared" si="9"/>
        <v>84.73</v>
      </c>
      <c r="DH6" s="23" t="str">
        <f>IF(DH7="","",IF(DH7="-","【-】","【"&amp;SUBSTITUTE(TEXT(DH7,"#,##0.00"),"-","△")&amp;"】"))</f>
        <v>【86.21】</v>
      </c>
      <c r="DI6" s="27" t="str">
        <f t="shared" ref="DI6:DR6" si="10">IF(DI7="",NA(),DI7)</f>
        <v>-</v>
      </c>
      <c r="DJ6" s="23">
        <f t="shared" si="10"/>
        <v>0</v>
      </c>
      <c r="DK6" s="27">
        <f t="shared" si="10"/>
        <v>41.63</v>
      </c>
      <c r="DL6" s="27">
        <f t="shared" si="10"/>
        <v>43.99</v>
      </c>
      <c r="DM6" s="27">
        <f t="shared" si="10"/>
        <v>46.35</v>
      </c>
      <c r="DN6" s="27" t="str">
        <f t="shared" si="10"/>
        <v>-</v>
      </c>
      <c r="DO6" s="27">
        <f t="shared" si="10"/>
        <v>21.36</v>
      </c>
      <c r="DP6" s="27">
        <f t="shared" si="10"/>
        <v>22.79</v>
      </c>
      <c r="DQ6" s="27">
        <f t="shared" si="10"/>
        <v>24.8</v>
      </c>
      <c r="DR6" s="27">
        <f t="shared" si="10"/>
        <v>26.77</v>
      </c>
      <c r="DS6" s="23" t="str">
        <f>IF(DS7="","",IF(DS7="-","【-】","【"&amp;SUBSTITUTE(TEXT(DS7,"#,##0.00"),"-","△")&amp;"】"))</f>
        <v>【29.62】</v>
      </c>
      <c r="DT6" s="27" t="str">
        <f t="shared" ref="DT6:EC6" si="11">IF(DT7="",NA(),DT7)</f>
        <v>-</v>
      </c>
      <c r="DU6" s="23">
        <f t="shared" si="11"/>
        <v>0</v>
      </c>
      <c r="DV6" s="23">
        <f t="shared" si="11"/>
        <v>0</v>
      </c>
      <c r="DW6" s="23">
        <f t="shared" si="11"/>
        <v>0</v>
      </c>
      <c r="DX6" s="23">
        <f t="shared" si="11"/>
        <v>0</v>
      </c>
      <c r="DY6" s="27" t="str">
        <f t="shared" si="11"/>
        <v>-</v>
      </c>
      <c r="DZ6" s="27">
        <f t="shared" si="11"/>
        <v>0.01</v>
      </c>
      <c r="EA6" s="27">
        <f t="shared" si="11"/>
        <v>0.01</v>
      </c>
      <c r="EB6" s="27">
        <f t="shared" si="11"/>
        <v>0.02</v>
      </c>
      <c r="EC6" s="27">
        <f t="shared" si="11"/>
        <v>7.0000000000000007E-2</v>
      </c>
      <c r="ED6" s="23" t="str">
        <f>IF(ED7="","",IF(ED7="-","【-】","【"&amp;SUBSTITUTE(TEXT(ED7,"#,##0.00"),"-","△")&amp;"】"))</f>
        <v>【0.09】</v>
      </c>
      <c r="EE6" s="27" t="str">
        <f t="shared" ref="EE6:EN6" si="12">IF(EE7="",NA(),EE7)</f>
        <v>-</v>
      </c>
      <c r="EF6" s="23">
        <f t="shared" si="12"/>
        <v>0</v>
      </c>
      <c r="EG6" s="23">
        <f t="shared" si="12"/>
        <v>0</v>
      </c>
      <c r="EH6" s="23">
        <f t="shared" si="12"/>
        <v>0</v>
      </c>
      <c r="EI6" s="23">
        <f t="shared" si="12"/>
        <v>0</v>
      </c>
      <c r="EJ6" s="27" t="str">
        <f t="shared" si="12"/>
        <v>-</v>
      </c>
      <c r="EK6" s="27">
        <f t="shared" si="12"/>
        <v>0.39</v>
      </c>
      <c r="EL6" s="27">
        <f t="shared" si="12"/>
        <v>0.1</v>
      </c>
      <c r="EM6" s="27">
        <f t="shared" si="12"/>
        <v>0.08</v>
      </c>
      <c r="EN6" s="27">
        <f t="shared" si="12"/>
        <v>0.06</v>
      </c>
      <c r="EO6" s="23" t="str">
        <f>IF(EO7="","",IF(EO7="-","【-】","【"&amp;SUBSTITUTE(TEXT(EO7,"#,##0.00"),"-","△")&amp;"】"))</f>
        <v>【0.11】</v>
      </c>
    </row>
    <row r="7" spans="1:148" s="13" customFormat="1" x14ac:dyDescent="0.2">
      <c r="A7" s="14"/>
      <c r="B7" s="20">
        <v>2023</v>
      </c>
      <c r="C7" s="20">
        <v>92053</v>
      </c>
      <c r="D7" s="20">
        <v>46</v>
      </c>
      <c r="E7" s="20">
        <v>17</v>
      </c>
      <c r="F7" s="20">
        <v>4</v>
      </c>
      <c r="G7" s="20">
        <v>0</v>
      </c>
      <c r="H7" s="20" t="s">
        <v>96</v>
      </c>
      <c r="I7" s="20" t="s">
        <v>97</v>
      </c>
      <c r="J7" s="20" t="s">
        <v>98</v>
      </c>
      <c r="K7" s="20" t="s">
        <v>16</v>
      </c>
      <c r="L7" s="20" t="s">
        <v>99</v>
      </c>
      <c r="M7" s="20" t="s">
        <v>100</v>
      </c>
      <c r="N7" s="24" t="s">
        <v>101</v>
      </c>
      <c r="O7" s="24">
        <v>78.02</v>
      </c>
      <c r="P7" s="24">
        <v>1.76</v>
      </c>
      <c r="Q7" s="24">
        <v>84.08</v>
      </c>
      <c r="R7" s="24">
        <v>2640</v>
      </c>
      <c r="S7" s="24">
        <v>93807</v>
      </c>
      <c r="T7" s="24">
        <v>490.64</v>
      </c>
      <c r="U7" s="24">
        <v>191.19</v>
      </c>
      <c r="V7" s="24">
        <v>1641</v>
      </c>
      <c r="W7" s="24">
        <v>0.65</v>
      </c>
      <c r="X7" s="24">
        <v>2524.62</v>
      </c>
      <c r="Y7" s="24" t="s">
        <v>101</v>
      </c>
      <c r="Z7" s="24">
        <v>100.01</v>
      </c>
      <c r="AA7" s="24">
        <v>100</v>
      </c>
      <c r="AB7" s="24">
        <v>100</v>
      </c>
      <c r="AC7" s="24">
        <v>109.74</v>
      </c>
      <c r="AD7" s="24" t="s">
        <v>101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 t="s">
        <v>101</v>
      </c>
      <c r="AK7" s="24">
        <v>0</v>
      </c>
      <c r="AL7" s="24">
        <v>0</v>
      </c>
      <c r="AM7" s="24">
        <v>0</v>
      </c>
      <c r="AN7" s="24">
        <v>0</v>
      </c>
      <c r="AO7" s="24" t="s">
        <v>101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 t="s">
        <v>101</v>
      </c>
      <c r="AV7" s="24">
        <v>37.08</v>
      </c>
      <c r="AW7" s="24">
        <v>65.72</v>
      </c>
      <c r="AX7" s="24">
        <v>63.33</v>
      </c>
      <c r="AY7" s="24">
        <v>105.61</v>
      </c>
      <c r="AZ7" s="24" t="s">
        <v>101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 t="s">
        <v>101</v>
      </c>
      <c r="BG7" s="24">
        <v>897.94</v>
      </c>
      <c r="BH7" s="24">
        <v>810.42</v>
      </c>
      <c r="BI7" s="24">
        <v>854.47</v>
      </c>
      <c r="BJ7" s="24">
        <v>228.74</v>
      </c>
      <c r="BK7" s="24" t="s">
        <v>101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 t="s">
        <v>101</v>
      </c>
      <c r="BR7" s="24">
        <v>86.82</v>
      </c>
      <c r="BS7" s="24">
        <v>100</v>
      </c>
      <c r="BT7" s="24">
        <v>94.93</v>
      </c>
      <c r="BU7" s="24">
        <v>94.16</v>
      </c>
      <c r="BV7" s="24" t="s">
        <v>101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 t="s">
        <v>101</v>
      </c>
      <c r="CC7" s="24">
        <v>185.72</v>
      </c>
      <c r="CD7" s="24">
        <v>150.13999999999999</v>
      </c>
      <c r="CE7" s="24">
        <v>150</v>
      </c>
      <c r="CF7" s="24">
        <v>150</v>
      </c>
      <c r="CG7" s="24" t="s">
        <v>101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 t="s">
        <v>101</v>
      </c>
      <c r="CN7" s="24">
        <v>33.43</v>
      </c>
      <c r="CO7" s="24">
        <v>16.64</v>
      </c>
      <c r="CP7" s="24">
        <v>30.52</v>
      </c>
      <c r="CQ7" s="24">
        <v>35.29</v>
      </c>
      <c r="CR7" s="24" t="s">
        <v>101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 t="s">
        <v>101</v>
      </c>
      <c r="CY7" s="24">
        <v>82.36</v>
      </c>
      <c r="CZ7" s="24">
        <v>83.29</v>
      </c>
      <c r="DA7" s="24">
        <v>83.37</v>
      </c>
      <c r="DB7" s="24">
        <v>85.37</v>
      </c>
      <c r="DC7" s="24" t="s">
        <v>101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 t="s">
        <v>101</v>
      </c>
      <c r="DJ7" s="24">
        <v>0</v>
      </c>
      <c r="DK7" s="24">
        <v>41.63</v>
      </c>
      <c r="DL7" s="24">
        <v>43.99</v>
      </c>
      <c r="DM7" s="24">
        <v>46.35</v>
      </c>
      <c r="DN7" s="24" t="s">
        <v>101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 t="s">
        <v>101</v>
      </c>
      <c r="DU7" s="24">
        <v>0</v>
      </c>
      <c r="DV7" s="24">
        <v>0</v>
      </c>
      <c r="DW7" s="24">
        <v>0</v>
      </c>
      <c r="DX7" s="24">
        <v>0</v>
      </c>
      <c r="DY7" s="24" t="s">
        <v>101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 t="s">
        <v>101</v>
      </c>
      <c r="EF7" s="24">
        <v>0</v>
      </c>
      <c r="EG7" s="24">
        <v>0</v>
      </c>
      <c r="EH7" s="24">
        <v>0</v>
      </c>
      <c r="EI7" s="24">
        <v>0</v>
      </c>
      <c r="EJ7" s="24" t="s">
        <v>101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15"/>
      <c r="B9" s="15" t="s">
        <v>102</v>
      </c>
      <c r="C9" s="15" t="s">
        <v>103</v>
      </c>
      <c r="D9" s="15" t="s">
        <v>104</v>
      </c>
      <c r="E9" s="15" t="s">
        <v>105</v>
      </c>
      <c r="F9" s="15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15" t="s">
        <v>0</v>
      </c>
      <c r="B10" s="21">
        <f>DATEVALUE($B7-B11&amp;"/1/"&amp;B12)</f>
        <v>36892</v>
      </c>
      <c r="C10" s="21">
        <f>DATEVALUE($B7-C11&amp;"/1/"&amp;C12)</f>
        <v>37257</v>
      </c>
      <c r="D10" s="21">
        <f>DATEVALUE($B7-D11&amp;"/1/"&amp;D12)</f>
        <v>37623</v>
      </c>
      <c r="E10" s="21">
        <f>DATEVALUE($B7-E11&amp;"/1/"&amp;E12)</f>
        <v>37989</v>
      </c>
      <c r="F10" s="21">
        <f>DATEVALUE($B7-F11&amp;"/1/"&amp;F12)</f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中野　友寛</cp:lastModifiedBy>
  <dcterms:created xsi:type="dcterms:W3CDTF">2025-01-24T07:10:08Z</dcterms:created>
  <dcterms:modified xsi:type="dcterms:W3CDTF">2025-03-04T09:16:20Z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2025-03-03T07:17:05Z</vt:filetime>
  </property>
</Properties>
</file>