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B501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45621"/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BB8" i="4" s="1"/>
  <c r="S6" i="5"/>
  <c r="AT8" i="4" s="1"/>
  <c r="R6" i="5"/>
  <c r="Q6" i="5"/>
  <c r="AD10" i="4" s="1"/>
  <c r="P6" i="5"/>
  <c r="W10" i="4" s="1"/>
  <c r="O6" i="5"/>
  <c r="P10" i="4" s="1"/>
  <c r="N6" i="5"/>
  <c r="M6" i="5"/>
  <c r="B10" i="4" s="1"/>
  <c r="L6" i="5"/>
  <c r="K6" i="5"/>
  <c r="P8" i="4" s="1"/>
  <c r="J6" i="5"/>
  <c r="I6" i="5"/>
  <c r="B8" i="4" s="1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I10" i="4"/>
  <c r="AL8" i="4"/>
  <c r="W8" i="4"/>
  <c r="I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<sst xmlns="http://schemas.openxmlformats.org/spreadsheetml/2006/main" count="221" uniqueCount="111">
  <si>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</si>
  <si>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</si>
  <si>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</si>
  <si>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</si>
  <si>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</si>
  <si>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</si>
  <si>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</si>
  <si>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</si>
  <si>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</si>
  <si>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</si>
  <si>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</si>
  <si>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</si>
  <si>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</si>
  <si>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</si>
  <si>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</si>
  <si>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</si>
  <si>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</si>
  <si>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</si>
  <si>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</si>
  <si>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</si>
  <si>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</si>
  <si>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</si>
  <si>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平成26年度全国平均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</si>
  <si>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</si>
  <si>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</si>
  <si>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</si>
  <si>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</si>
  <si>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</si>
  <si>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</si>
  <si>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</si>
  <si>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</si>
  <si>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</si>
  <si>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</si>
  <si>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</si>
  <si>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</si>
  <si>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</si>
  <si>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</si>
  <si>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</si>
  <si>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</si>
  <si>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</si>
  <si>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</si>
  <si>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22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</si>
  <si>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</si>
  <si>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</si>
  <si>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</si>
  <si>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</si>
  <si>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</si>
  <si>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</si>
  <si>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</si>
  <si>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</si>
  <si>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</si>
  <si>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</si>
  <si>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</si>
  <si>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</si>
  <si>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</si>
  <si>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</si>
  <si>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</si>
  <si>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</si>
  <si>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</si>
  <si>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</si>
  <si>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</si>
  <si>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</si>
  <si>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</si>
  <si>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</si>
  <si>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</si>
  <si>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</si>
  <si>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</si>
  <si>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</si>
  <si>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</si>
  <si>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</si>
  <si>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</si>
  <si>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</si>
  <si>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</si>
  <si>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</si>
  <si>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</si>
  <si>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</si>
  <si>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</si>
  <si>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</si>
  <si>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</si>
  <si>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</si>
  <si>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</si>
  <si>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</si>
  <si>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</si>
  <si>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</si>
  <si>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</si>
  <si>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</si>
  <si>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</si>
  <si>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</si>
  <si>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</si>
  <si>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</si>
  <si>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</si>
  <si>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</si>
  <si>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</si>
  <si>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</si>
  <si>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</si>
  <si>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</si>
  <si>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栃木県　那須塩原市</t>
  </si>
  <si>
    <t>法非適用</t>
  </si>
  <si>
    <t>下水道事業</t>
  </si>
  <si>
    <t>農業集落排水</t>
  </si>
  <si>
    <t>F2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</si>
  <si>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</si>
  <si>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</si>
  <si>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</si>
  <si>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</si>
  <si>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</si>
  <si>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</si>
  <si>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</si>
  <si>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今後農業集落排水施設（処理場）設備の老朽化による修繕費の増加が見込まれる。施設の統合等も含め早期に検討する必要がある。検討するにあたり、経済的かつ効率的な手法を選定し、経費削減に努める必要がある。
　使用料については、経費回収率100％を目指した改定が必要であるとともに、更なる水洗化率の向上に努める必要がある。</t>
    <phoneticPr fontId="4"/>
  </si>
  <si>
    <t>　管渠改善率は0％となっているが、処理場設備の老朽化により年々修繕費用が増加している。</t>
    <phoneticPr fontId="4"/>
  </si>
  <si>
    <t>　農業集落排水施設（処理場）設備の老朽化による多額の修繕が必要となり、汚水処理原価は年々増加傾向にあるのに対し、経費回収率は使用料水準が低く年々減少している。
　収益的収支比率は平成26年度で100％を超えたものの、今後は施設（処理場）の修繕に多額の経費が必要となることが見込まれ、一般会計からの基準外繰入金での補填なしでは、事業運営に支障をきたす経営状況である。
※Ｈ25の収益的収支比率は、繰上償還含む。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</si>
</sst>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1114112"/>
        <c:axId val="911244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0.08</c:v>
                </c:pt>
                <c:pt idx="2">
                  <c:v>0.04</c:v>
                </c:pt>
                <c:pt idx="3">
                  <c:v>0.03</c:v>
                </c:pt>
                <c:pt idx="4">
                  <c:v>0.02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14112"/>
        <c:axId val="91124480"/>
      </c:lineChart>
      <c:dateAx>
        <c:axId val="91114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1124480"/>
        <c:crosses val="autoZero"/>
        <c:auto val="1"/>
        <c:lblOffset val="100"/>
        <c:baseTimeUnit val="years"/>
      </c:dateAx>
      <c:valAx>
        <c:axId val="911244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1114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43.88</c:v>
                </c:pt>
                <c:pt idx="1">
                  <c:v>46.96</c:v>
                </c:pt>
                <c:pt idx="2">
                  <c:v>47.09</c:v>
                </c:pt>
                <c:pt idx="3">
                  <c:v>47.09</c:v>
                </c:pt>
                <c:pt idx="4">
                  <c:v>49.08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97408"/>
        <c:axId val="940993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44.65</c:v>
                </c:pt>
                <c:pt idx="1">
                  <c:v>46.85</c:v>
                </c:pt>
                <c:pt idx="2">
                  <c:v>54.74</c:v>
                </c:pt>
                <c:pt idx="3">
                  <c:v>53.78</c:v>
                </c:pt>
                <c:pt idx="4">
                  <c:v>53.24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97408"/>
        <c:axId val="94099328"/>
      </c:lineChart>
      <c:dateAx>
        <c:axId val="940974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99328"/>
        <c:crosses val="autoZero"/>
        <c:auto val="1"/>
        <c:lblOffset val="100"/>
        <c:baseTimeUnit val="years"/>
      </c:dateAx>
      <c:valAx>
        <c:axId val="940993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974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83.42</c:v>
                </c:pt>
                <c:pt idx="1">
                  <c:v>83.49</c:v>
                </c:pt>
                <c:pt idx="2">
                  <c:v>85.14</c:v>
                </c:pt>
                <c:pt idx="3">
                  <c:v>86.44</c:v>
                </c:pt>
                <c:pt idx="4">
                  <c:v>86.6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302016"/>
        <c:axId val="953228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73.599999999999994</c:v>
                </c:pt>
                <c:pt idx="1">
                  <c:v>73.78</c:v>
                </c:pt>
                <c:pt idx="2">
                  <c:v>83.88</c:v>
                </c:pt>
                <c:pt idx="3">
                  <c:v>84.06</c:v>
                </c:pt>
                <c:pt idx="4">
                  <c:v>84.07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02016"/>
        <c:axId val="95322880"/>
      </c:lineChart>
      <c:dateAx>
        <c:axId val="953020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322880"/>
        <c:crosses val="autoZero"/>
        <c:auto val="1"/>
        <c:lblOffset val="100"/>
        <c:baseTimeUnit val="years"/>
      </c:dateAx>
      <c:valAx>
        <c:axId val="953228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302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90.98</c:v>
                </c:pt>
                <c:pt idx="1">
                  <c:v>99.51</c:v>
                </c:pt>
                <c:pt idx="2">
                  <c:v>98.17</c:v>
                </c:pt>
                <c:pt idx="3">
                  <c:v>79.05</c:v>
                </c:pt>
                <c:pt idx="4">
                  <c:v>101.24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21088"/>
        <c:axId val="89731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21088"/>
        <c:axId val="89731456"/>
      </c:lineChart>
      <c:dateAx>
        <c:axId val="897210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31456"/>
        <c:crosses val="autoZero"/>
        <c:auto val="1"/>
        <c:lblOffset val="100"/>
        <c:baseTimeUnit val="years"/>
      </c:dateAx>
      <c:valAx>
        <c:axId val="89731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210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753472"/>
        <c:axId val="897638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53472"/>
        <c:axId val="89763840"/>
      </c:lineChart>
      <c:dateAx>
        <c:axId val="89753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89763840"/>
        <c:crosses val="autoZero"/>
        <c:auto val="1"/>
        <c:lblOffset val="100"/>
        <c:baseTimeUnit val="years"/>
      </c:dateAx>
      <c:valAx>
        <c:axId val="897638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89753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180288"/>
        <c:axId val="95182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80288"/>
        <c:axId val="95182208"/>
      </c:lineChart>
      <c:dateAx>
        <c:axId val="95180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5182208"/>
        <c:crosses val="autoZero"/>
        <c:auto val="1"/>
        <c:lblOffset val="100"/>
        <c:baseTimeUnit val="years"/>
      </c:dateAx>
      <c:valAx>
        <c:axId val="95182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180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210880"/>
        <c:axId val="939146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0880"/>
        <c:axId val="93914624"/>
      </c:lineChart>
      <c:dateAx>
        <c:axId val="952108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14624"/>
        <c:crosses val="autoZero"/>
        <c:auto val="1"/>
        <c:lblOffset val="100"/>
        <c:baseTimeUnit val="years"/>
      </c:dateAx>
      <c:valAx>
        <c:axId val="939146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52108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48928"/>
        <c:axId val="93955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48928"/>
        <c:axId val="93955200"/>
      </c:lineChart>
      <c:dateAx>
        <c:axId val="939489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55200"/>
        <c:crosses val="autoZero"/>
        <c:auto val="1"/>
        <c:lblOffset val="100"/>
        <c:baseTimeUnit val="years"/>
      </c:dateAx>
      <c:valAx>
        <c:axId val="93955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9489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データ!$BE$6:$BI$6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3993600"/>
        <c:axId val="93995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1316.7</c:v>
                </c:pt>
                <c:pt idx="1">
                  <c:v>1224.75</c:v>
                </c:pt>
                <c:pt idx="2">
                  <c:v>1197.82</c:v>
                </c:pt>
                <c:pt idx="3">
                  <c:v>1126.77</c:v>
                </c:pt>
                <c:pt idx="4">
                  <c:v>1044.8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93600"/>
        <c:axId val="93995776"/>
      </c:lineChart>
      <c:dateAx>
        <c:axId val="939936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3995776"/>
        <c:crosses val="autoZero"/>
        <c:auto val="1"/>
        <c:lblOffset val="100"/>
        <c:baseTimeUnit val="years"/>
      </c:dateAx>
      <c:valAx>
        <c:axId val="93995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39936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78.19</c:v>
                </c:pt>
                <c:pt idx="1">
                  <c:v>77.61</c:v>
                </c:pt>
                <c:pt idx="2">
                  <c:v>73.69</c:v>
                </c:pt>
                <c:pt idx="3">
                  <c:v>72.69</c:v>
                </c:pt>
                <c:pt idx="4">
                  <c:v>61.72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10752"/>
        <c:axId val="94033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43.24</c:v>
                </c:pt>
                <c:pt idx="1">
                  <c:v>42.13</c:v>
                </c:pt>
                <c:pt idx="2">
                  <c:v>51.03</c:v>
                </c:pt>
                <c:pt idx="3">
                  <c:v>50.9</c:v>
                </c:pt>
                <c:pt idx="4">
                  <c:v>50.82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10752"/>
        <c:axId val="94033792"/>
      </c:lineChart>
      <c:dateAx>
        <c:axId val="940107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33792"/>
        <c:crosses val="autoZero"/>
        <c:auto val="1"/>
        <c:lblOffset val="100"/>
        <c:baseTimeUnit val="years"/>
      </c:dateAx>
      <c:valAx>
        <c:axId val="94033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107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40179</c:v>
                </c:pt>
                <c:pt idx="1">
                  <c:v>40544</c:v>
                </c:pt>
                <c:pt idx="2">
                  <c:v>40909</c:v>
                </c:pt>
                <c:pt idx="3">
                  <c:v>41275</c:v>
                </c:pt>
                <c:pt idx="4">
                  <c:v>41640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155.24</c:v>
                </c:pt>
                <c:pt idx="1">
                  <c:v>157.28</c:v>
                </c:pt>
                <c:pt idx="2">
                  <c:v>166.64</c:v>
                </c:pt>
                <c:pt idx="3">
                  <c:v>169.11</c:v>
                </c:pt>
                <c:pt idx="4">
                  <c:v>203.89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065024"/>
        <c:axId val="94066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338.76</c:v>
                </c:pt>
                <c:pt idx="1">
                  <c:v>348.41</c:v>
                </c:pt>
                <c:pt idx="2">
                  <c:v>289.60000000000002</c:v>
                </c:pt>
                <c:pt idx="3">
                  <c:v>293.27</c:v>
                </c:pt>
                <c:pt idx="4">
                  <c:v>300.52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065024"/>
        <c:axId val="94066944"/>
      </c:lineChart>
      <c:dateAx>
        <c:axId val="94065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94066944"/>
        <c:crosses val="autoZero"/>
        <c:auto val="1"/>
        <c:lblOffset val="100"/>
        <c:baseTimeUnit val="years"/>
      </c:dateAx>
      <c:valAx>
        <c:axId val="94066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94065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【992.47】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【83.79】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【53.32】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【51.49】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【0.03】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zoomScale="70" zoomScaleNormal="70" workbookViewId="0"/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栃木県　那須塩原市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農業集落排水</v>
      </c>
      <c r="Q8" s="70"/>
      <c r="R8" s="70"/>
      <c r="S8" s="70"/>
      <c r="T8" s="70"/>
      <c r="U8" s="70"/>
      <c r="V8" s="70"/>
      <c r="W8" s="70" t="str">
        <f>データ!L6</f>
        <v>F2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118516</v>
      </c>
      <c r="AM8" s="64"/>
      <c r="AN8" s="64"/>
      <c r="AO8" s="64"/>
      <c r="AP8" s="64"/>
      <c r="AQ8" s="64"/>
      <c r="AR8" s="64"/>
      <c r="AS8" s="64"/>
      <c r="AT8" s="63">
        <f>データ!S6</f>
        <v>592.74</v>
      </c>
      <c r="AU8" s="63"/>
      <c r="AV8" s="63"/>
      <c r="AW8" s="63"/>
      <c r="AX8" s="63"/>
      <c r="AY8" s="63"/>
      <c r="AZ8" s="63"/>
      <c r="BA8" s="63"/>
      <c r="BB8" s="63">
        <f>データ!T6</f>
        <v>199.95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2.12</v>
      </c>
      <c r="Q10" s="63"/>
      <c r="R10" s="63"/>
      <c r="S10" s="63"/>
      <c r="T10" s="63"/>
      <c r="U10" s="63"/>
      <c r="V10" s="63"/>
      <c r="W10" s="63">
        <f>データ!P6</f>
        <v>85.39</v>
      </c>
      <c r="X10" s="63"/>
      <c r="Y10" s="63"/>
      <c r="Z10" s="63"/>
      <c r="AA10" s="63"/>
      <c r="AB10" s="63"/>
      <c r="AC10" s="63"/>
      <c r="AD10" s="64">
        <f>データ!Q6</f>
        <v>2310</v>
      </c>
      <c r="AE10" s="64"/>
      <c r="AF10" s="64"/>
      <c r="AG10" s="64"/>
      <c r="AH10" s="64"/>
      <c r="AI10" s="64"/>
      <c r="AJ10" s="64"/>
      <c r="AK10" s="2"/>
      <c r="AL10" s="64">
        <f>データ!U6</f>
        <v>2508</v>
      </c>
      <c r="AM10" s="64"/>
      <c r="AN10" s="64"/>
      <c r="AO10" s="64"/>
      <c r="AP10" s="64"/>
      <c r="AQ10" s="64"/>
      <c r="AR10" s="64"/>
      <c r="AS10" s="64"/>
      <c r="AT10" s="63">
        <f>データ!V6</f>
        <v>1.55</v>
      </c>
      <c r="AU10" s="63"/>
      <c r="AV10" s="63"/>
      <c r="AW10" s="63"/>
      <c r="AX10" s="63"/>
      <c r="AY10" s="63"/>
      <c r="AZ10" s="63"/>
      <c r="BA10" s="63"/>
      <c r="BB10" s="63">
        <f>データ!W6</f>
        <v>1618.06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B501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2014</v>
      </c>
      <c r="C6" s="31">
        <f t="shared" ref="C6:W6" si="3">C7</f>
        <v>92134</v>
      </c>
      <c r="D6" s="31">
        <f t="shared" si="3"/>
        <v>47</v>
      </c>
      <c r="E6" s="31">
        <f t="shared" si="3"/>
        <v>17</v>
      </c>
      <c r="F6" s="31">
        <f t="shared" si="3"/>
        <v>5</v>
      </c>
      <c r="G6" s="31">
        <f t="shared" si="3"/>
        <v>0</v>
      </c>
      <c r="H6" s="31" t="str">
        <f t="shared" si="3"/>
        <v>栃木県　那須塩原市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農業集落排水</v>
      </c>
      <c r="L6" s="31" t="str">
        <f t="shared" si="3"/>
        <v>F2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2.12</v>
      </c>
      <c r="P6" s="32">
        <f t="shared" si="3"/>
        <v>85.39</v>
      </c>
      <c r="Q6" s="32">
        <f t="shared" si="3"/>
        <v>2310</v>
      </c>
      <c r="R6" s="32">
        <f t="shared" si="3"/>
        <v>118516</v>
      </c>
      <c r="S6" s="32">
        <f t="shared" si="3"/>
        <v>592.74</v>
      </c>
      <c r="T6" s="32">
        <f t="shared" si="3"/>
        <v>199.95</v>
      </c>
      <c r="U6" s="32">
        <f t="shared" si="3"/>
        <v>2508</v>
      </c>
      <c r="V6" s="32">
        <f t="shared" si="3"/>
        <v>1.55</v>
      </c>
      <c r="W6" s="32">
        <f t="shared" si="3"/>
        <v>1618.06</v>
      </c>
      <c r="X6" s="33">
        <f>IF(X7="",NA(),X7)</f>
        <v>90.98</v>
      </c>
      <c r="Y6" s="33">
        <f t="shared" ref="Y6:AG6" si="4">IF(Y7="",NA(),Y7)</f>
        <v>99.51</v>
      </c>
      <c r="Z6" s="33">
        <f t="shared" si="4"/>
        <v>98.17</v>
      </c>
      <c r="AA6" s="33">
        <f t="shared" si="4"/>
        <v>79.05</v>
      </c>
      <c r="AB6" s="33">
        <f t="shared" si="4"/>
        <v>101.24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2">
        <f>IF(BE7="",NA(),BE7)</f>
        <v>0</v>
      </c>
      <c r="BF6" s="32">
        <f t="shared" ref="BF6:BN6" si="7">IF(BF7="",NA(),BF7)</f>
        <v>0</v>
      </c>
      <c r="BG6" s="32">
        <f t="shared" si="7"/>
        <v>0</v>
      </c>
      <c r="BH6" s="32">
        <f t="shared" si="7"/>
        <v>0</v>
      </c>
      <c r="BI6" s="32">
        <f t="shared" si="7"/>
        <v>0</v>
      </c>
      <c r="BJ6" s="33">
        <f t="shared" si="7"/>
        <v>1316.7</v>
      </c>
      <c r="BK6" s="33">
        <f t="shared" si="7"/>
        <v>1224.75</v>
      </c>
      <c r="BL6" s="33">
        <f t="shared" si="7"/>
        <v>1197.82</v>
      </c>
      <c r="BM6" s="33">
        <f t="shared" si="7"/>
        <v>1126.77</v>
      </c>
      <c r="BN6" s="33">
        <f t="shared" si="7"/>
        <v>1044.8</v>
      </c>
      <c r="BO6" s="32" t="str">
        <f>IF(BO7="","",IF(BO7="-","【-】","【"&amp;SUBSTITUTE(TEXT(BO7,"#,##0.00"),"-","△")&amp;"】"))</f>
        <v>【992.47】</v>
      </c>
      <c r="BP6" s="33">
        <f>IF(BP7="",NA(),BP7)</f>
        <v>78.19</v>
      </c>
      <c r="BQ6" s="33">
        <f t="shared" ref="BQ6:BY6" si="8">IF(BQ7="",NA(),BQ7)</f>
        <v>77.61</v>
      </c>
      <c r="BR6" s="33">
        <f t="shared" si="8"/>
        <v>73.69</v>
      </c>
      <c r="BS6" s="33">
        <f t="shared" si="8"/>
        <v>72.69</v>
      </c>
      <c r="BT6" s="33">
        <f t="shared" si="8"/>
        <v>61.72</v>
      </c>
      <c r="BU6" s="33">
        <f t="shared" si="8"/>
        <v>43.24</v>
      </c>
      <c r="BV6" s="33">
        <f t="shared" si="8"/>
        <v>42.13</v>
      </c>
      <c r="BW6" s="33">
        <f t="shared" si="8"/>
        <v>51.03</v>
      </c>
      <c r="BX6" s="33">
        <f t="shared" si="8"/>
        <v>50.9</v>
      </c>
      <c r="BY6" s="33">
        <f t="shared" si="8"/>
        <v>50.82</v>
      </c>
      <c r="BZ6" s="32" t="str">
        <f>IF(BZ7="","",IF(BZ7="-","【-】","【"&amp;SUBSTITUTE(TEXT(BZ7,"#,##0.00"),"-","△")&amp;"】"))</f>
        <v>【51.49】</v>
      </c>
      <c r="CA6" s="33">
        <f>IF(CA7="",NA(),CA7)</f>
        <v>155.24</v>
      </c>
      <c r="CB6" s="33">
        <f t="shared" ref="CB6:CJ6" si="9">IF(CB7="",NA(),CB7)</f>
        <v>157.28</v>
      </c>
      <c r="CC6" s="33">
        <f t="shared" si="9"/>
        <v>166.64</v>
      </c>
      <c r="CD6" s="33">
        <f t="shared" si="9"/>
        <v>169.11</v>
      </c>
      <c r="CE6" s="33">
        <f t="shared" si="9"/>
        <v>203.89</v>
      </c>
      <c r="CF6" s="33">
        <f t="shared" si="9"/>
        <v>338.76</v>
      </c>
      <c r="CG6" s="33">
        <f t="shared" si="9"/>
        <v>348.41</v>
      </c>
      <c r="CH6" s="33">
        <f t="shared" si="9"/>
        <v>289.60000000000002</v>
      </c>
      <c r="CI6" s="33">
        <f t="shared" si="9"/>
        <v>293.27</v>
      </c>
      <c r="CJ6" s="33">
        <f t="shared" si="9"/>
        <v>300.52</v>
      </c>
      <c r="CK6" s="32" t="str">
        <f>IF(CK7="","",IF(CK7="-","【-】","【"&amp;SUBSTITUTE(TEXT(CK7,"#,##0.00"),"-","△")&amp;"】"))</f>
        <v>【295.10】</v>
      </c>
      <c r="CL6" s="33">
        <f>IF(CL7="",NA(),CL7)</f>
        <v>43.88</v>
      </c>
      <c r="CM6" s="33">
        <f t="shared" ref="CM6:CU6" si="10">IF(CM7="",NA(),CM7)</f>
        <v>46.96</v>
      </c>
      <c r="CN6" s="33">
        <f t="shared" si="10"/>
        <v>47.09</v>
      </c>
      <c r="CO6" s="33">
        <f t="shared" si="10"/>
        <v>47.09</v>
      </c>
      <c r="CP6" s="33">
        <f t="shared" si="10"/>
        <v>49.08</v>
      </c>
      <c r="CQ6" s="33">
        <f t="shared" si="10"/>
        <v>44.65</v>
      </c>
      <c r="CR6" s="33">
        <f t="shared" si="10"/>
        <v>46.85</v>
      </c>
      <c r="CS6" s="33">
        <f t="shared" si="10"/>
        <v>54.74</v>
      </c>
      <c r="CT6" s="33">
        <f t="shared" si="10"/>
        <v>53.78</v>
      </c>
      <c r="CU6" s="33">
        <f t="shared" si="10"/>
        <v>53.24</v>
      </c>
      <c r="CV6" s="32" t="str">
        <f>IF(CV7="","",IF(CV7="-","【-】","【"&amp;SUBSTITUTE(TEXT(CV7,"#,##0.00"),"-","△")&amp;"】"))</f>
        <v>【53.32】</v>
      </c>
      <c r="CW6" s="33">
        <f>IF(CW7="",NA(),CW7)</f>
        <v>83.42</v>
      </c>
      <c r="CX6" s="33">
        <f t="shared" ref="CX6:DF6" si="11">IF(CX7="",NA(),CX7)</f>
        <v>83.49</v>
      </c>
      <c r="CY6" s="33">
        <f t="shared" si="11"/>
        <v>85.14</v>
      </c>
      <c r="CZ6" s="33">
        <f t="shared" si="11"/>
        <v>86.44</v>
      </c>
      <c r="DA6" s="33">
        <f t="shared" si="11"/>
        <v>86.6</v>
      </c>
      <c r="DB6" s="33">
        <f t="shared" si="11"/>
        <v>73.599999999999994</v>
      </c>
      <c r="DC6" s="33">
        <f t="shared" si="11"/>
        <v>73.78</v>
      </c>
      <c r="DD6" s="33">
        <f t="shared" si="11"/>
        <v>83.88</v>
      </c>
      <c r="DE6" s="33">
        <f t="shared" si="11"/>
        <v>84.06</v>
      </c>
      <c r="DF6" s="33">
        <f t="shared" si="11"/>
        <v>84.07</v>
      </c>
      <c r="DG6" s="32" t="str">
        <f>IF(DG7="","",IF(DG7="-","【-】","【"&amp;SUBSTITUTE(TEXT(DG7,"#,##0.00"),"-","△")&amp;"】"))</f>
        <v>【83.79】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2">
        <f>IF(ED7="",NA(),ED7)</f>
        <v>0</v>
      </c>
      <c r="EE6" s="32">
        <f t="shared" ref="EE6:EM6" si="14">IF(EE7="",NA(),EE7)</f>
        <v>0</v>
      </c>
      <c r="EF6" s="32">
        <f t="shared" si="14"/>
        <v>0</v>
      </c>
      <c r="EG6" s="32">
        <f t="shared" si="14"/>
        <v>0</v>
      </c>
      <c r="EH6" s="32">
        <f t="shared" si="14"/>
        <v>0</v>
      </c>
      <c r="EI6" s="32">
        <f t="shared" si="14"/>
        <v>0</v>
      </c>
      <c r="EJ6" s="33">
        <f t="shared" si="14"/>
        <v>0.08</v>
      </c>
      <c r="EK6" s="33">
        <f t="shared" si="14"/>
        <v>0.04</v>
      </c>
      <c r="EL6" s="33">
        <f t="shared" si="14"/>
        <v>0.03</v>
      </c>
      <c r="EM6" s="33">
        <f t="shared" si="14"/>
        <v>0.02</v>
      </c>
      <c r="EN6" s="32" t="str">
        <f>IF(EN7="","",IF(EN7="-","【-】","【"&amp;SUBSTITUTE(TEXT(EN7,"#,##0.00"),"-","△")&amp;"】"))</f>
        <v>【0.03】</v>
      </c>
    </row>
    <row r="7" spans="1:144" s="34" customFormat="1">
      <c r="A7" s="26"/>
      <c r="B7" s="35">
        <v>2014</v>
      </c>
      <c r="C7" s="35">
        <v>92134</v>
      </c>
      <c r="D7" s="35">
        <v>47</v>
      </c>
      <c r="E7" s="35">
        <v>17</v>
      </c>
      <c r="F7" s="35">
        <v>5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2.12</v>
      </c>
      <c r="P7" s="36">
        <v>85.39</v>
      </c>
      <c r="Q7" s="36">
        <v>2310</v>
      </c>
      <c r="R7" s="36">
        <v>118516</v>
      </c>
      <c r="S7" s="36">
        <v>592.74</v>
      </c>
      <c r="T7" s="36">
        <v>199.95</v>
      </c>
      <c r="U7" s="36">
        <v>2508</v>
      </c>
      <c r="V7" s="36">
        <v>1.55</v>
      </c>
      <c r="W7" s="36">
        <v>1618.06</v>
      </c>
      <c r="X7" s="36">
        <v>90.98</v>
      </c>
      <c r="Y7" s="36">
        <v>99.51</v>
      </c>
      <c r="Z7" s="36">
        <v>98.17</v>
      </c>
      <c r="AA7" s="36">
        <v>79.05</v>
      </c>
      <c r="AB7" s="36">
        <v>101.24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0</v>
      </c>
      <c r="BF7" s="36">
        <v>0</v>
      </c>
      <c r="BG7" s="36">
        <v>0</v>
      </c>
      <c r="BH7" s="36">
        <v>0</v>
      </c>
      <c r="BI7" s="36">
        <v>0</v>
      </c>
      <c r="BJ7" s="36">
        <v>1316.7</v>
      </c>
      <c r="BK7" s="36">
        <v>1224.75</v>
      </c>
      <c r="BL7" s="36">
        <v>1197.82</v>
      </c>
      <c r="BM7" s="36">
        <v>1126.77</v>
      </c>
      <c r="BN7" s="36">
        <v>1044.8</v>
      </c>
      <c r="BO7" s="36">
        <v>992.47</v>
      </c>
      <c r="BP7" s="36">
        <v>78.19</v>
      </c>
      <c r="BQ7" s="36">
        <v>77.61</v>
      </c>
      <c r="BR7" s="36">
        <v>73.69</v>
      </c>
      <c r="BS7" s="36">
        <v>72.69</v>
      </c>
      <c r="BT7" s="36">
        <v>61.72</v>
      </c>
      <c r="BU7" s="36">
        <v>43.24</v>
      </c>
      <c r="BV7" s="36">
        <v>42.13</v>
      </c>
      <c r="BW7" s="36">
        <v>51.03</v>
      </c>
      <c r="BX7" s="36">
        <v>50.9</v>
      </c>
      <c r="BY7" s="36">
        <v>50.82</v>
      </c>
      <c r="BZ7" s="36">
        <v>51.49</v>
      </c>
      <c r="CA7" s="36">
        <v>155.24</v>
      </c>
      <c r="CB7" s="36">
        <v>157.28</v>
      </c>
      <c r="CC7" s="36">
        <v>166.64</v>
      </c>
      <c r="CD7" s="36">
        <v>169.11</v>
      </c>
      <c r="CE7" s="36">
        <v>203.89</v>
      </c>
      <c r="CF7" s="36">
        <v>338.76</v>
      </c>
      <c r="CG7" s="36">
        <v>348.41</v>
      </c>
      <c r="CH7" s="36">
        <v>289.60000000000002</v>
      </c>
      <c r="CI7" s="36">
        <v>293.27</v>
      </c>
      <c r="CJ7" s="36">
        <v>300.52</v>
      </c>
      <c r="CK7" s="36">
        <v>295.10000000000002</v>
      </c>
      <c r="CL7" s="36">
        <v>43.88</v>
      </c>
      <c r="CM7" s="36">
        <v>46.96</v>
      </c>
      <c r="CN7" s="36">
        <v>47.09</v>
      </c>
      <c r="CO7" s="36">
        <v>47.09</v>
      </c>
      <c r="CP7" s="36">
        <v>49.08</v>
      </c>
      <c r="CQ7" s="36">
        <v>44.65</v>
      </c>
      <c r="CR7" s="36">
        <v>46.85</v>
      </c>
      <c r="CS7" s="36">
        <v>54.74</v>
      </c>
      <c r="CT7" s="36">
        <v>53.78</v>
      </c>
      <c r="CU7" s="36">
        <v>53.24</v>
      </c>
      <c r="CV7" s="36">
        <v>53.32</v>
      </c>
      <c r="CW7" s="36">
        <v>83.42</v>
      </c>
      <c r="CX7" s="36">
        <v>83.49</v>
      </c>
      <c r="CY7" s="36">
        <v>85.14</v>
      </c>
      <c r="CZ7" s="36">
        <v>86.44</v>
      </c>
      <c r="DA7" s="36">
        <v>86.6</v>
      </c>
      <c r="DB7" s="36">
        <v>73.599999999999994</v>
      </c>
      <c r="DC7" s="36">
        <v>73.78</v>
      </c>
      <c r="DD7" s="36">
        <v>83.88</v>
      </c>
      <c r="DE7" s="36">
        <v>84.06</v>
      </c>
      <c r="DF7" s="36">
        <v>84.07</v>
      </c>
      <c r="DG7" s="36">
        <v>83.79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>
        <v>0</v>
      </c>
      <c r="EE7" s="36">
        <v>0</v>
      </c>
      <c r="EF7" s="36">
        <v>0</v>
      </c>
      <c r="EG7" s="36">
        <v>0</v>
      </c>
      <c r="EH7" s="36">
        <v>0</v>
      </c>
      <c r="EI7" s="36">
        <v>0</v>
      </c>
      <c r="EJ7" s="36">
        <v>0.08</v>
      </c>
      <c r="EK7" s="36">
        <v>0.04</v>
      </c>
      <c r="EL7" s="36">
        <v>0.03</v>
      </c>
      <c r="EM7" s="36">
        <v>0.02</v>
      </c>
      <c r="EN7" s="36">
        <v>0.03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40179</v>
      </c>
      <c r="C10" s="39">
        <f>DATEVALUE($B$6-3&amp;"年1月1日")</f>
        <v>40544</v>
      </c>
      <c r="D10" s="39">
        <f>DATEVALUE($B$6-2&amp;"年1月1日")</f>
        <v>40909</v>
      </c>
      <c r="E10" s="39">
        <f>DATEVALUE($B$6-1&amp;"年1月1日")</f>
        <v>41275</v>
      </c>
      <c r="F10" s="39">
        <f>DATEVALUE($B$6&amp;"年1月1日")</f>
        <v>41640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2016-02-03T09:11:12Z</dcterms:created>
  <dcterms:modified xsi:type="dcterms:W3CDTF">2016-02-17T08:38:38Z</dcterms:modified>
  <cp:category/>
</cp:coreProperties>
</file>