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L:\05財政担当\R6（2024）\④公営企業\02 公営企業決算統計\16 公営企業に係る経営比較分析表（令和５年度決算）の分析等について\06 県HP公開\04 下水道（公共）\"/>
    </mc:Choice>
  </mc:AlternateContent>
  <xr:revisionPtr revIDLastSave="0" documentId="13_ncr:1_{D0610FDE-98F2-4C80-8853-F520BAE9C623}" xr6:coauthVersionLast="47" xr6:coauthVersionMax="47" xr10:uidLastSave="{00000000-0000-0000-0000-000000000000}"/>
  <workbookProtection workbookAlgorithmName="SHA-512" workbookHashValue="ndwAhzxV6ia13ihvsTIfFHFdgAZaKPzXwb4b6Zoa7uTfDz1iPdef2fsOd/DIEqhhXtUpVCmrtyT3A8rchYuu8A==" workbookSaltValue="rX/6Kia8DV1BLft3Xy+dYA==" workbookSpinCount="100000" lockStructure="1"/>
  <bookViews>
    <workbookView xWindow="45" yWindow="-163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AL8" i="4" s="1"/>
  <c r="R6" i="5"/>
  <c r="AD10" i="4" s="1"/>
  <c r="Q6" i="5"/>
  <c r="P6" i="5"/>
  <c r="O6" i="5"/>
  <c r="I10" i="4" s="1"/>
  <c r="N6" i="5"/>
  <c r="B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AT10" i="4"/>
  <c r="AL10" i="4"/>
  <c r="W10" i="4"/>
  <c r="P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<sst xmlns="http://schemas.openxmlformats.org/spreadsheetml/2006/main" count="231" uniqueCount="114">
  <si>
    <t>⑤経費回収率(％)</t>
  </si>
  <si>
    <t>類似団体区分</t>
    <rPh sb="4" eb="6">
      <t>クブン</t>
    </rPh>
    <phoneticPr fontId="1"/>
  </si>
  <si>
    <t>年度</t>
    <rPh sb="0" eb="2">
      <t>ネンド</t>
    </rPh>
    <phoneticPr fontId="1"/>
  </si>
  <si>
    <t>経営比較分析表（令和5年度決算）</t>
    <rPh sb="8" eb="10">
      <t>レイワ</t>
    </rPh>
    <rPh sb="11" eb="13">
      <t>ネンド</t>
    </rPh>
    <phoneticPr fontId="1"/>
  </si>
  <si>
    <t>1⑧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</si>
  <si>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</si>
  <si>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</si>
  <si>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</si>
  <si>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</si>
  <si>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t>事業名</t>
  </si>
  <si>
    <t>業務名</t>
    <rPh sb="2" eb="3">
      <t>メイ</t>
    </rPh>
    <phoneticPr fontId="1"/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</si>
  <si>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</si>
  <si>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</si>
  <si>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</si>
  <si>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</si>
  <si>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■</t>
  </si>
  <si>
    <t>業種名</t>
    <rPh sb="2" eb="3">
      <t>メイ</t>
    </rPh>
    <phoneticPr fontId="1"/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</si>
  <si>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</si>
  <si>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</si>
  <si>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</si>
  <si>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</si>
  <si>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</si>
  <si>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</si>
  <si>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資金不足比率(％)</t>
  </si>
  <si>
    <t>自己資本構成比率(％)</t>
  </si>
  <si>
    <t>施設CD</t>
    <rPh sb="0" eb="2">
      <t>シセツ</t>
    </rPh>
    <phoneticPr fontId="1"/>
  </si>
  <si>
    <t>普及率(％)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</si>
  <si>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</si>
  <si>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</si>
  <si>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1. 経営の健全性・効率性</t>
  </si>
  <si>
    <t>処理区域内人口(人)</t>
    <rPh sb="0" eb="2">
      <t>ショリ</t>
    </rPh>
    <rPh sb="2" eb="5">
      <t>クイキナイ</t>
    </rPh>
    <phoneticPr fontId="1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</si>
  <si>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</si>
  <si>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－</t>
  </si>
  <si>
    <t>2①</t>
  </si>
  <si>
    <t>類似団体平均値（平均値）</t>
  </si>
  <si>
    <t>【】</t>
  </si>
  <si>
    <t>令和5年度全国平均</t>
    <rPh sb="0" eb="2">
      <t>レイワ</t>
    </rPh>
    <rPh sb="3" eb="5">
      <t>ネンド</t>
    </rPh>
    <phoneticPr fontId="1"/>
  </si>
  <si>
    <t>分析欄</t>
    <rPh sb="0" eb="2">
      <t>ブンセキ</t>
    </rPh>
    <rPh sb="2" eb="3">
      <t>ラン</t>
    </rPh>
    <phoneticPr fontId="1"/>
  </si>
  <si>
    <t>1. 経営の健全性・効率性について</t>
  </si>
  <si>
    <t>1④</t>
  </si>
  <si>
    <t>2. 老朽化の状況について</t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</si>
  <si>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1"/>
  </si>
  <si>
    <t>全国平均</t>
    <rPh sb="0" eb="2">
      <t>ゼンコク</t>
    </rPh>
    <rPh sb="2" eb="4">
      <t>ヘイキン</t>
    </rPh>
    <phoneticPr fontId="1"/>
  </si>
  <si>
    <t>②累積欠損金比率(％)</t>
  </si>
  <si>
    <t>1①</t>
  </si>
  <si>
    <t>1②</t>
  </si>
  <si>
    <t>1③</t>
  </si>
  <si>
    <t>1⑥</t>
  </si>
  <si>
    <t>1⑦</t>
  </si>
  <si>
    <t>①経常収支比率(％)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</si>
  <si>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</si>
  <si>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</si>
  <si>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</si>
  <si>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</si>
  <si>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</si>
  <si>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</si>
  <si>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</si>
  <si>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</si>
  <si>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基本情報</t>
    <rPh sb="0" eb="2">
      <t>キホン</t>
    </rPh>
    <rPh sb="2" eb="4">
      <t>ジョウホウ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</si>
  <si>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</si>
  <si>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</si>
  <si>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</si>
  <si>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人口密度</t>
    <rPh sb="0" eb="2">
      <t>ジンコウ</t>
    </rPh>
    <rPh sb="2" eb="4">
      <t>ミツド</t>
    </rPh>
    <phoneticPr fontId="1"/>
  </si>
  <si>
    <t>⑦施設利用率(％)</t>
    <rPh sb="1" eb="3">
      <t>シセツ</t>
    </rPh>
    <rPh sb="3" eb="6">
      <t>リヨウリツ</t>
    </rPh>
    <phoneticPr fontId="1"/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</si>
  <si>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</si>
  <si>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</si>
  <si>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</si>
  <si>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</si>
  <si>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</si>
  <si>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</si>
  <si>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</si>
  <si>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</si>
  <si>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</si>
  <si>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</si>
  <si>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</si>
  <si>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</si>
  <si>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</si>
  <si>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</si>
  <si>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</si>
  <si>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</si>
  <si>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処理区域内人口</t>
  </si>
  <si>
    <t>処理区域面積</t>
  </si>
  <si>
    <t>処理区域内人口密度</t>
  </si>
  <si>
    <t>比率(N-4)</t>
    <rPh sb="0" eb="2">
      <t>ヒリツ</t>
    </rPh>
    <phoneticPr fontId="1"/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</si>
  <si>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</si>
  <si>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</si>
  <si>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</si>
  <si>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</si>
  <si>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全国平均</t>
  </si>
  <si>
    <t>類似団体平均(N-4)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</si>
  <si>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</si>
  <si>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</si>
  <si>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</si>
  <si>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</si>
  <si>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</si>
  <si>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栃木県　さくら市</t>
  </si>
  <si>
    <t>法適用</t>
  </si>
  <si>
    <t>下水道事業</t>
  </si>
  <si>
    <t>公共下水道</t>
  </si>
  <si>
    <t>Cc1</t>
  </si>
  <si>
    <t>非設置</t>
  </si>
  <si>
    <t>-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</si>
  <si>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</si>
  <si>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</si>
  <si>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</si>
  <si>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</si>
  <si>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</si>
  <si>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←年数補正</t>
    <rPh sb="1" eb="3">
      <t>ネンスウ</t>
    </rPh>
    <rPh sb="3" eb="5">
      <t>ホセイ</t>
    </rPh>
    <phoneticPr fontId="1"/>
  </si>
  <si>
    <t>←日数補正</t>
    <rPh sb="1" eb="3">
      <t>ニッスウ</t>
    </rPh>
    <rPh sb="3" eb="5">
      <t>ホセイ</t>
    </rPh>
    <phoneticPr fontId="1"/>
  </si>
  <si>
    <t>"R"yy</t>
  </si>
  <si>
    <t>←書式設定</t>
    <rPh sb="1" eb="3">
      <t>ショシキ</t>
    </rPh>
    <rPh sb="3" eb="5">
      <t>セッテイ</t>
    </rPh>
    <phoneticPr fontId="1"/>
  </si>
  <si>
    <t>　①経常収支比率は、100％を上回り、類似団体平均値より高い状況である。しかし、使用料で経費全額を回収できておらず、使用料以外の収入（主に一般会計からの繰入金）で補填している状況である。今後、使用料の見直し等を行い、一定の財源を確保し、経営の健全化を図る必要がある。
　③流動比率は、類似団体平均値及び100％を下回る状況である。これは、流動資産のうち現金預金の保有額が少ないことによるものである。
　④企業債残高対事業規模比率は、建設投資の財源として企業債を活用していることから、類似団体平均値を上回る状況である。
　⑤経費回収率は、類似団体平均値及び100％を下回る状況である。経営健全化を目指すため、下水道使用料の改定を検討する必要がある。
　⑥汚水処理原価は、経済的・効率的に汚水処理施設の運転ができているため、類似団体平均値を下回る状況である。
　⑦施設利用率は、類似団体平均値を上回る状況である。氏家処理区は、処理区域の拡大と新規接続件数の増加により、流入水量が増加傾向にある。
　⑧水洗化率は、処理区域内における分譲等が促進されたことにより、接続件数が増加しており、類似団体平均値を上回る状況である。しかし、喜連川処理区の接続率が低いため、今後も水洗化の促進が求められる。</t>
    <rPh sb="136" eb="141">
      <t>リュウド</t>
    </rPh>
    <rPh sb="169" eb="173">
      <t>リュウド</t>
    </rPh>
    <rPh sb="176" eb="181">
      <t>ゲンキン</t>
    </rPh>
    <rPh sb="181" eb="184">
      <t>ホユウガク</t>
    </rPh>
    <rPh sb="185" eb="186">
      <t>スク</t>
    </rPh>
    <phoneticPr fontId="13"/>
  </si>
  <si>
    <t>　現在、法定耐用年数（５０年）を超えた管渠はないが、施設点検や管渠カメラ調査等を実施し、適宜、修繕や清掃を進めている。
　処理場の機械・電気設備等については、長寿命化計画を策定し、計画的に改築・更新を行っている。また、ストックマネジメント計画が策定されたことにより、施設の維持管理・改築修繕・新規整備を一体的に進めていく予定である。
　①有形固定資産減価償却率は、公営企業会計への移行から間もないことにより、減価償却累計額が少ないため、類似団体平均値を下回る状況である。</t>
  </si>
  <si>
    <t>　今後も、供用開始区域の拡大・普及促進による水洗化率の向上により、使用料の増収を図り、一般会計からの繰入金の抑制に努める。
　今後の汚水処理量の増加見込み・施設の処理能力・残存耐用年数を踏まえ、効率的な維持管理計画及び長寿命化計画を策定し、施設の改築・更新の優先順位を決定するなど、年度間の建設改良費の平準化を図る。
　平成31年4月より公営企業会計への移行に伴い、経営状況の把握が的確に行うことができる状況となった。今後、経営や資産等の状況を的確に把握し、経営基盤の計画的な強化と財政マネジメントの向上を図ると共に、適正な使用料金への見直しを進め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</si>
</sst>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0;&quot;△&quot;#,##0.00"/>
    <numFmt numFmtId="177" formatCode="#,##0;&quot;△&quot;#,##0"/>
    <numFmt numFmtId="178" formatCode="&quot;R&quot;yy"/>
    <numFmt numFmtId="179" formatCode="0.00_);[Red]\(0.00\)"/>
    <numFmt numFmtId="180" formatCode="#,##0.00;&quot;△&quot;#,##0.00;&quot;-&quot;"/>
  </numFmts>
  <fonts count="17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sz val="6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80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shrinkToFit="1"/>
      <protection hidden="1"/>
    </xf>
    <xf numFmtId="177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2-454F-9BBA-581D378E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0.15</c:v>
                </c:pt>
                <c:pt idx="1">
                  <c:v>1.65</c:v>
                </c:pt>
                <c:pt idx="2">
                  <c:v>0.14000000000000001</c:v>
                </c:pt>
                <c:pt idx="3">
                  <c:v>0.12</c:v>
                </c:pt>
                <c:pt idx="4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2-454F-9BBA-581D378E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31.83</c:v>
                </c:pt>
                <c:pt idx="1">
                  <c:v>32.03</c:v>
                </c:pt>
                <c:pt idx="2">
                  <c:v>58.87</c:v>
                </c:pt>
                <c:pt idx="3">
                  <c:v>60.38</c:v>
                </c:pt>
                <c:pt idx="4">
                  <c:v>60.04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48-4873-AD5B-8FD77546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50.53</c:v>
                </c:pt>
                <c:pt idx="2">
                  <c:v>51.42</c:v>
                </c:pt>
                <c:pt idx="3">
                  <c:v>55.82</c:v>
                </c:pt>
                <c:pt idx="4">
                  <c:v>56.51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48-4873-AD5B-8FD77546E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94.87</c:v>
                </c:pt>
                <c:pt idx="1">
                  <c:v>93.81</c:v>
                </c:pt>
                <c:pt idx="2">
                  <c:v>93.47</c:v>
                </c:pt>
                <c:pt idx="3">
                  <c:v>96.13</c:v>
                </c:pt>
                <c:pt idx="4">
                  <c:v>94.63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5-4996-956C-BAAD1F47D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82.55</c:v>
                </c:pt>
                <c:pt idx="1">
                  <c:v>82.08</c:v>
                </c:pt>
                <c:pt idx="2">
                  <c:v>81.34</c:v>
                </c:pt>
                <c:pt idx="3">
                  <c:v>90.67</c:v>
                </c:pt>
                <c:pt idx="4">
                  <c:v>90.62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5-4996-956C-BAAD1F47D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125.24</c:v>
                </c:pt>
                <c:pt idx="1">
                  <c:v>125.45</c:v>
                </c:pt>
                <c:pt idx="2">
                  <c:v>123.23</c:v>
                </c:pt>
                <c:pt idx="3">
                  <c:v>121.44</c:v>
                </c:pt>
                <c:pt idx="4">
                  <c:v>110.93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38-4E8D-8112-590E9A6C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106.57</c:v>
                </c:pt>
                <c:pt idx="1">
                  <c:v>107.21</c:v>
                </c:pt>
                <c:pt idx="2">
                  <c:v>107.08</c:v>
                </c:pt>
                <c:pt idx="3">
                  <c:v>107.01</c:v>
                </c:pt>
                <c:pt idx="4">
                  <c:v>106.53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8-4E8D-8112-590E9A6C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3.64</c:v>
                </c:pt>
                <c:pt idx="1">
                  <c:v>6.46</c:v>
                </c:pt>
                <c:pt idx="2">
                  <c:v>10.199999999999999</c:v>
                </c:pt>
                <c:pt idx="3">
                  <c:v>13.06</c:v>
                </c:pt>
                <c:pt idx="4">
                  <c:v>16.149999999999999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F-4FE3-B574-6DA62DC2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15.85</c:v>
                </c:pt>
                <c:pt idx="1">
                  <c:v>12.7</c:v>
                </c:pt>
                <c:pt idx="2">
                  <c:v>14.65</c:v>
                </c:pt>
                <c:pt idx="3">
                  <c:v>25.86</c:v>
                </c:pt>
                <c:pt idx="4">
                  <c:v>26.9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7F-4FE3-B574-6DA62DC2E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A-4B40-BA7A-D40BE6E4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0.1</c:v>
                </c:pt>
                <c:pt idx="3" formatCode="#,##0.00;&quot;△&quot;#,##0.00;&quot;-&quot;">
                  <c:v>1.4</c:v>
                </c:pt>
                <c:pt idx="4" formatCode="#,##0.00;&quot;△&quot;#,##0.00;&quot;-&quot;">
                  <c:v>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A-4B40-BA7A-D40BE6E4A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CC-4CEE-A47F-3E24F133D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53.44</c:v>
                </c:pt>
                <c:pt idx="1">
                  <c:v>43.71</c:v>
                </c:pt>
                <c:pt idx="2">
                  <c:v>45.94</c:v>
                </c:pt>
                <c:pt idx="3">
                  <c:v>23.86</c:v>
                </c:pt>
                <c:pt idx="4">
                  <c:v>18.41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CC-4CEE-A47F-3E24F133D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30.62</c:v>
                </c:pt>
                <c:pt idx="1">
                  <c:v>41.03</c:v>
                </c:pt>
                <c:pt idx="2">
                  <c:v>46.79</c:v>
                </c:pt>
                <c:pt idx="3">
                  <c:v>62.02</c:v>
                </c:pt>
                <c:pt idx="4">
                  <c:v>24.76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4-45E9-A651-009E113DE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47.03</c:v>
                </c:pt>
                <c:pt idx="1">
                  <c:v>40.67</c:v>
                </c:pt>
                <c:pt idx="2">
                  <c:v>47.7</c:v>
                </c:pt>
                <c:pt idx="3">
                  <c:v>68.27</c:v>
                </c:pt>
                <c:pt idx="4">
                  <c:v>74.790000000000006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B4-45E9-A651-009E113DED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2243.04</c:v>
                </c:pt>
                <c:pt idx="1">
                  <c:v>2094.9499999999998</c:v>
                </c:pt>
                <c:pt idx="2">
                  <c:v>1977.56</c:v>
                </c:pt>
                <c:pt idx="3">
                  <c:v>1850.92</c:v>
                </c:pt>
                <c:pt idx="4">
                  <c:v>1694.14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5-4FAE-891F-B29FD965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1001.3</c:v>
                </c:pt>
                <c:pt idx="1">
                  <c:v>1050.51</c:v>
                </c:pt>
                <c:pt idx="2">
                  <c:v>1102.01</c:v>
                </c:pt>
                <c:pt idx="3">
                  <c:v>804.98</c:v>
                </c:pt>
                <c:pt idx="4">
                  <c:v>767.56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5-4FAE-891F-B29FD9653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88.08</c:v>
                </c:pt>
                <c:pt idx="1">
                  <c:v>88.18</c:v>
                </c:pt>
                <c:pt idx="2">
                  <c:v>87.3</c:v>
                </c:pt>
                <c:pt idx="3">
                  <c:v>87.53</c:v>
                </c:pt>
                <c:pt idx="4">
                  <c:v>88.15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00-4E3B-9CAC-C9DF1C82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81.88</c:v>
                </c:pt>
                <c:pt idx="1">
                  <c:v>82.65</c:v>
                </c:pt>
                <c:pt idx="2">
                  <c:v>82.55</c:v>
                </c:pt>
                <c:pt idx="3">
                  <c:v>88.71</c:v>
                </c:pt>
                <c:pt idx="4">
                  <c:v>90.23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00-4E3B-9CAC-C9DF1C820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D-4C73-B5BF-BEB54AD1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187.55</c:v>
                </c:pt>
                <c:pt idx="1">
                  <c:v>186.3</c:v>
                </c:pt>
                <c:pt idx="2">
                  <c:v>188.38</c:v>
                </c:pt>
                <c:pt idx="3">
                  <c:v>174.8</c:v>
                </c:pt>
                <c:pt idx="4">
                  <c:v>170.2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D-4C73-B5BF-BEB54AD1B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0690" y="27908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①経常収支比率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17365" y="27908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94040" y="27908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070715" y="27908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0690" y="65627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17365" y="65627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194040" y="65627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070715" y="6562725"/>
          <a:ext cx="361823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0690" y="10677525"/>
          <a:ext cx="46520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09590" y="10677525"/>
          <a:ext cx="46520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778490" y="10677525"/>
          <a:ext cx="465201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78835" y="29622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【105.91】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55510" y="29622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【3.03】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32185" y="29622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【78.43】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08860" y="29622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【630.82】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08860" y="67341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【95.91】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32185" y="67341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【58.94】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55510" y="67341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【138.75】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78835" y="67341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【97.81】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12615" y="108489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【41.09】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598660" y="108489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50415" y="10848975"/>
          <a:ext cx="680085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【0.22】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328125" defaultRowHeight="13" x14ac:dyDescent="0.2"/>
  <cols>
    <col min="2" max="62" width="3.81640625" customWidth="1"/>
    <col min="64" max="78" width="3.08984375" customWidth="1"/>
    <col min="79" max="79" width="4.453125" bestFit="1" customWidth="1"/>
    <col min="81" max="82" width="4.4531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50" t="s">
        <v>3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</row>
    <row r="3" spans="1:78" ht="9.75" customHeight="1" x14ac:dyDescent="0.2">
      <c r="A3" s="2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</row>
    <row r="4" spans="1:78" ht="9.75" customHeight="1" x14ac:dyDescent="0.2">
      <c r="A4" s="2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28" t="str">
        <f>データ!H6</f>
        <v>栃木県　さくら市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29" t="s">
        <v>10</v>
      </c>
      <c r="C7" s="29"/>
      <c r="D7" s="29"/>
      <c r="E7" s="29"/>
      <c r="F7" s="29"/>
      <c r="G7" s="29"/>
      <c r="H7" s="29"/>
      <c r="I7" s="29" t="s">
        <v>16</v>
      </c>
      <c r="J7" s="29"/>
      <c r="K7" s="29"/>
      <c r="L7" s="29"/>
      <c r="M7" s="29"/>
      <c r="N7" s="29"/>
      <c r="O7" s="29"/>
      <c r="P7" s="29" t="s">
        <v>9</v>
      </c>
      <c r="Q7" s="29"/>
      <c r="R7" s="29"/>
      <c r="S7" s="29"/>
      <c r="T7" s="29"/>
      <c r="U7" s="29"/>
      <c r="V7" s="29"/>
      <c r="W7" s="29" t="s">
        <v>1</v>
      </c>
      <c r="X7" s="29"/>
      <c r="Y7" s="29"/>
      <c r="Z7" s="29"/>
      <c r="AA7" s="29"/>
      <c r="AB7" s="29"/>
      <c r="AC7" s="29"/>
      <c r="AD7" s="29" t="s">
        <v>8</v>
      </c>
      <c r="AE7" s="29"/>
      <c r="AF7" s="29"/>
      <c r="AG7" s="29"/>
      <c r="AH7" s="29"/>
      <c r="AI7" s="29"/>
      <c r="AJ7" s="29"/>
      <c r="AK7" s="3"/>
      <c r="AL7" s="29" t="s">
        <v>17</v>
      </c>
      <c r="AM7" s="29"/>
      <c r="AN7" s="29"/>
      <c r="AO7" s="29"/>
      <c r="AP7" s="29"/>
      <c r="AQ7" s="29"/>
      <c r="AR7" s="29"/>
      <c r="AS7" s="29"/>
      <c r="AT7" s="29" t="s">
        <v>14</v>
      </c>
      <c r="AU7" s="29"/>
      <c r="AV7" s="29"/>
      <c r="AW7" s="29"/>
      <c r="AX7" s="29"/>
      <c r="AY7" s="29"/>
      <c r="AZ7" s="29"/>
      <c r="BA7" s="29"/>
      <c r="BB7" s="29" t="s">
        <v>18</v>
      </c>
      <c r="BC7" s="29"/>
      <c r="BD7" s="29"/>
      <c r="BE7" s="29"/>
      <c r="BF7" s="29"/>
      <c r="BG7" s="29"/>
      <c r="BH7" s="29"/>
      <c r="BI7" s="29"/>
      <c r="BJ7" s="3"/>
      <c r="BK7" s="3"/>
      <c r="BL7" s="30" t="s">
        <v>19</v>
      </c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2"/>
    </row>
    <row r="8" spans="1:78" ht="18.75" customHeight="1" x14ac:dyDescent="0.2">
      <c r="A8" s="2"/>
      <c r="B8" s="33" t="str">
        <f>データ!I6</f>
        <v>法適用</v>
      </c>
      <c r="C8" s="33"/>
      <c r="D8" s="33"/>
      <c r="E8" s="33"/>
      <c r="F8" s="33"/>
      <c r="G8" s="33"/>
      <c r="H8" s="33"/>
      <c r="I8" s="33" t="str">
        <f>データ!J6</f>
        <v>下水道事業</v>
      </c>
      <c r="J8" s="33"/>
      <c r="K8" s="33"/>
      <c r="L8" s="33"/>
      <c r="M8" s="33"/>
      <c r="N8" s="33"/>
      <c r="O8" s="33"/>
      <c r="P8" s="33" t="str">
        <f>データ!K6</f>
        <v>公共下水道</v>
      </c>
      <c r="Q8" s="33"/>
      <c r="R8" s="33"/>
      <c r="S8" s="33"/>
      <c r="T8" s="33"/>
      <c r="U8" s="33"/>
      <c r="V8" s="33"/>
      <c r="W8" s="33" t="str">
        <f>データ!L6</f>
        <v>Cc1</v>
      </c>
      <c r="X8" s="33"/>
      <c r="Y8" s="33"/>
      <c r="Z8" s="33"/>
      <c r="AA8" s="33"/>
      <c r="AB8" s="33"/>
      <c r="AC8" s="33"/>
      <c r="AD8" s="34" t="str">
        <f>データ!$M$6</f>
        <v>非設置</v>
      </c>
      <c r="AE8" s="34"/>
      <c r="AF8" s="34"/>
      <c r="AG8" s="34"/>
      <c r="AH8" s="34"/>
      <c r="AI8" s="34"/>
      <c r="AJ8" s="34"/>
      <c r="AK8" s="3"/>
      <c r="AL8" s="35">
        <f>データ!S6</f>
        <v>43802</v>
      </c>
      <c r="AM8" s="35"/>
      <c r="AN8" s="35"/>
      <c r="AO8" s="35"/>
      <c r="AP8" s="35"/>
      <c r="AQ8" s="35"/>
      <c r="AR8" s="35"/>
      <c r="AS8" s="35"/>
      <c r="AT8" s="36">
        <f>データ!T6</f>
        <v>125.63</v>
      </c>
      <c r="AU8" s="36"/>
      <c r="AV8" s="36"/>
      <c r="AW8" s="36"/>
      <c r="AX8" s="36"/>
      <c r="AY8" s="36"/>
      <c r="AZ8" s="36"/>
      <c r="BA8" s="36"/>
      <c r="BB8" s="36">
        <f>データ!U6</f>
        <v>348.66</v>
      </c>
      <c r="BC8" s="36"/>
      <c r="BD8" s="36"/>
      <c r="BE8" s="36"/>
      <c r="BF8" s="36"/>
      <c r="BG8" s="36"/>
      <c r="BH8" s="36"/>
      <c r="BI8" s="36"/>
      <c r="BJ8" s="3"/>
      <c r="BK8" s="3"/>
      <c r="BL8" s="37" t="s">
        <v>15</v>
      </c>
      <c r="BM8" s="38"/>
      <c r="BN8" s="39" t="s">
        <v>21</v>
      </c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40"/>
    </row>
    <row r="9" spans="1:78" ht="18.75" customHeight="1" x14ac:dyDescent="0.2">
      <c r="A9" s="2"/>
      <c r="B9" s="29" t="s">
        <v>23</v>
      </c>
      <c r="C9" s="29"/>
      <c r="D9" s="29"/>
      <c r="E9" s="29"/>
      <c r="F9" s="29"/>
      <c r="G9" s="29"/>
      <c r="H9" s="29"/>
      <c r="I9" s="29" t="s">
        <v>24</v>
      </c>
      <c r="J9" s="29"/>
      <c r="K9" s="29"/>
      <c r="L9" s="29"/>
      <c r="M9" s="29"/>
      <c r="N9" s="29"/>
      <c r="O9" s="29"/>
      <c r="P9" s="29" t="s">
        <v>26</v>
      </c>
      <c r="Q9" s="29"/>
      <c r="R9" s="29"/>
      <c r="S9" s="29"/>
      <c r="T9" s="29"/>
      <c r="U9" s="29"/>
      <c r="V9" s="29"/>
      <c r="W9" s="29" t="s">
        <v>27</v>
      </c>
      <c r="X9" s="29"/>
      <c r="Y9" s="29"/>
      <c r="Z9" s="29"/>
      <c r="AA9" s="29"/>
      <c r="AB9" s="29"/>
      <c r="AC9" s="29"/>
      <c r="AD9" s="29" t="s">
        <v>22</v>
      </c>
      <c r="AE9" s="29"/>
      <c r="AF9" s="29"/>
      <c r="AG9" s="29"/>
      <c r="AH9" s="29"/>
      <c r="AI9" s="29"/>
      <c r="AJ9" s="29"/>
      <c r="AK9" s="3"/>
      <c r="AL9" s="29" t="s">
        <v>30</v>
      </c>
      <c r="AM9" s="29"/>
      <c r="AN9" s="29"/>
      <c r="AO9" s="29"/>
      <c r="AP9" s="29"/>
      <c r="AQ9" s="29"/>
      <c r="AR9" s="29"/>
      <c r="AS9" s="29"/>
      <c r="AT9" s="29" t="s">
        <v>31</v>
      </c>
      <c r="AU9" s="29"/>
      <c r="AV9" s="29"/>
      <c r="AW9" s="29"/>
      <c r="AX9" s="29"/>
      <c r="AY9" s="29"/>
      <c r="AZ9" s="29"/>
      <c r="BA9" s="29"/>
      <c r="BB9" s="29" t="s">
        <v>5</v>
      </c>
      <c r="BC9" s="29"/>
      <c r="BD9" s="29"/>
      <c r="BE9" s="29"/>
      <c r="BF9" s="29"/>
      <c r="BG9" s="29"/>
      <c r="BH9" s="29"/>
      <c r="BI9" s="29"/>
      <c r="BJ9" s="3"/>
      <c r="BK9" s="3"/>
      <c r="BL9" s="41" t="s">
        <v>32</v>
      </c>
      <c r="BM9" s="42"/>
      <c r="BN9" s="43" t="s">
        <v>34</v>
      </c>
      <c r="BO9" s="43"/>
      <c r="BP9" s="43"/>
      <c r="BQ9" s="43"/>
      <c r="BR9" s="43"/>
      <c r="BS9" s="43"/>
      <c r="BT9" s="43"/>
      <c r="BU9" s="43"/>
      <c r="BV9" s="43"/>
      <c r="BW9" s="43"/>
      <c r="BX9" s="43"/>
      <c r="BY9" s="44"/>
    </row>
    <row r="10" spans="1:78" ht="18.75" customHeight="1" x14ac:dyDescent="0.2">
      <c r="A10" s="2"/>
      <c r="B10" s="36" t="str">
        <f>データ!N6</f>
        <v>-</v>
      </c>
      <c r="C10" s="36"/>
      <c r="D10" s="36"/>
      <c r="E10" s="36"/>
      <c r="F10" s="36"/>
      <c r="G10" s="36"/>
      <c r="H10" s="36"/>
      <c r="I10" s="36">
        <f>データ!O6</f>
        <v>65.47</v>
      </c>
      <c r="J10" s="36"/>
      <c r="K10" s="36"/>
      <c r="L10" s="36"/>
      <c r="M10" s="36"/>
      <c r="N10" s="36"/>
      <c r="O10" s="36"/>
      <c r="P10" s="36">
        <f>データ!P6</f>
        <v>36.56</v>
      </c>
      <c r="Q10" s="36"/>
      <c r="R10" s="36"/>
      <c r="S10" s="36"/>
      <c r="T10" s="36"/>
      <c r="U10" s="36"/>
      <c r="V10" s="36"/>
      <c r="W10" s="36">
        <f>データ!Q6</f>
        <v>89.59</v>
      </c>
      <c r="X10" s="36"/>
      <c r="Y10" s="36"/>
      <c r="Z10" s="36"/>
      <c r="AA10" s="36"/>
      <c r="AB10" s="36"/>
      <c r="AC10" s="36"/>
      <c r="AD10" s="35">
        <f>データ!R6</f>
        <v>2530</v>
      </c>
      <c r="AE10" s="35"/>
      <c r="AF10" s="35"/>
      <c r="AG10" s="35"/>
      <c r="AH10" s="35"/>
      <c r="AI10" s="35"/>
      <c r="AJ10" s="35"/>
      <c r="AK10" s="2"/>
      <c r="AL10" s="35">
        <f>データ!V6</f>
        <v>15973</v>
      </c>
      <c r="AM10" s="35"/>
      <c r="AN10" s="35"/>
      <c r="AO10" s="35"/>
      <c r="AP10" s="35"/>
      <c r="AQ10" s="35"/>
      <c r="AR10" s="35"/>
      <c r="AS10" s="35"/>
      <c r="AT10" s="36">
        <f>データ!W6</f>
        <v>5.17</v>
      </c>
      <c r="AU10" s="36"/>
      <c r="AV10" s="36"/>
      <c r="AW10" s="36"/>
      <c r="AX10" s="36"/>
      <c r="AY10" s="36"/>
      <c r="AZ10" s="36"/>
      <c r="BA10" s="36"/>
      <c r="BB10" s="36">
        <f>データ!X6</f>
        <v>3089.56</v>
      </c>
      <c r="BC10" s="36"/>
      <c r="BD10" s="36"/>
      <c r="BE10" s="36"/>
      <c r="BF10" s="36"/>
      <c r="BG10" s="36"/>
      <c r="BH10" s="36"/>
      <c r="BI10" s="36"/>
      <c r="BJ10" s="2"/>
      <c r="BK10" s="2"/>
      <c r="BL10" s="45" t="s">
        <v>35</v>
      </c>
      <c r="BM10" s="46"/>
      <c r="BN10" s="47" t="s">
        <v>36</v>
      </c>
      <c r="BO10" s="47"/>
      <c r="BP10" s="47"/>
      <c r="BQ10" s="47"/>
      <c r="BR10" s="47"/>
      <c r="BS10" s="47"/>
      <c r="BT10" s="47"/>
      <c r="BU10" s="47"/>
      <c r="BV10" s="47"/>
      <c r="BW10" s="47"/>
      <c r="BX10" s="47"/>
      <c r="BY10" s="48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37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2">
      <c r="A14" s="2"/>
      <c r="B14" s="53" t="s">
        <v>29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59" t="s">
        <v>38</v>
      </c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1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62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4"/>
    </row>
    <row r="16" spans="1:78" ht="13.5" customHeight="1" x14ac:dyDescent="0.2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11"/>
      <c r="BK16" s="2"/>
      <c r="BL16" s="65" t="s">
        <v>111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11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11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11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11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11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11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11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11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11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11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11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11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11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11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11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11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11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0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0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1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0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0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1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11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11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11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11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11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11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11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11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11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11"/>
      <c r="BK45" s="2"/>
      <c r="BL45" s="59" t="s">
        <v>40</v>
      </c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1"/>
    </row>
    <row r="46" spans="1:78" ht="13.5" customHeight="1" x14ac:dyDescent="0.2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11"/>
      <c r="BK46" s="2"/>
      <c r="BL46" s="62"/>
      <c r="BM46" s="63"/>
      <c r="BN46" s="63"/>
      <c r="BO46" s="63"/>
      <c r="BP46" s="63"/>
      <c r="BQ46" s="63"/>
      <c r="BR46" s="63"/>
      <c r="BS46" s="63"/>
      <c r="BT46" s="63"/>
      <c r="BU46" s="63"/>
      <c r="BV46" s="63"/>
      <c r="BW46" s="63"/>
      <c r="BX46" s="63"/>
      <c r="BY46" s="63"/>
      <c r="BZ46" s="64"/>
    </row>
    <row r="47" spans="1:78" ht="13.5" customHeight="1" x14ac:dyDescent="0.2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11"/>
      <c r="BK47" s="2"/>
      <c r="BL47" s="65" t="s">
        <v>112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2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11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2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11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2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11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2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11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2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11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2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11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2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11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2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11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2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0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0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0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1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2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0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0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0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1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2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10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10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10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11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2">
      <c r="A59" s="2"/>
      <c r="B59" s="5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12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2">
      <c r="A60" s="2"/>
      <c r="B60" s="56" t="s">
        <v>13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2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11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2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11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2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11"/>
      <c r="BK64" s="2"/>
      <c r="BL64" s="59" t="s">
        <v>12</v>
      </c>
      <c r="BM64" s="60"/>
      <c r="BN64" s="60"/>
      <c r="BO64" s="60"/>
      <c r="BP64" s="60"/>
      <c r="BQ64" s="60"/>
      <c r="BR64" s="60"/>
      <c r="BS64" s="60"/>
      <c r="BT64" s="60"/>
      <c r="BU64" s="60"/>
      <c r="BV64" s="60"/>
      <c r="BW64" s="60"/>
      <c r="BX64" s="60"/>
      <c r="BY64" s="60"/>
      <c r="BZ64" s="61"/>
    </row>
    <row r="65" spans="1:78" ht="13.5" customHeight="1" x14ac:dyDescent="0.2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11"/>
      <c r="BK65" s="2"/>
      <c r="BL65" s="62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4"/>
    </row>
    <row r="66" spans="1:78" ht="13.5" customHeight="1" x14ac:dyDescent="0.2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11"/>
      <c r="BK66" s="2"/>
      <c r="BL66" s="65" t="s">
        <v>113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2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11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2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11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2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11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2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11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2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11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2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11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2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11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2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11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2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11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2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11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2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11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2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11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2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0"/>
      <c r="V79" s="10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0"/>
      <c r="AP79" s="10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11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2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0"/>
      <c r="V80" s="10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0"/>
      <c r="AP80" s="10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11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2">
      <c r="A81" s="2"/>
      <c r="B81" s="4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2"/>
      <c r="V81" s="2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2"/>
      <c r="AP81" s="2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2"/>
      <c r="BJ81" s="11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2">
      <c r="A82" s="2"/>
      <c r="B82" s="5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12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2">
      <c r="C83" s="49" t="s">
        <v>41</v>
      </c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49"/>
      <c r="BG83" s="49"/>
      <c r="BH83" s="49"/>
      <c r="BI83" s="49"/>
      <c r="BJ83" s="49"/>
    </row>
    <row r="84" spans="1:78" hidden="1" x14ac:dyDescent="0.2">
      <c r="B84" s="6" t="s">
        <v>42</v>
      </c>
      <c r="C84" s="6"/>
      <c r="D84" s="6"/>
      <c r="E84" s="6" t="s">
        <v>44</v>
      </c>
      <c r="F84" s="6" t="s">
        <v>45</v>
      </c>
      <c r="G84" s="6" t="s">
        <v>46</v>
      </c>
      <c r="H84" s="6" t="s">
        <v>39</v>
      </c>
      <c r="I84" s="6" t="s">
        <v>11</v>
      </c>
      <c r="J84" s="6" t="s">
        <v>47</v>
      </c>
      <c r="K84" s="6" t="s">
        <v>48</v>
      </c>
      <c r="L84" s="6" t="s">
        <v>4</v>
      </c>
      <c r="M84" s="6" t="s">
        <v>33</v>
      </c>
      <c r="N84" s="6" t="s">
        <v>50</v>
      </c>
      <c r="O84" s="6" t="s">
        <v>52</v>
      </c>
    </row>
    <row r="85" spans="1:78" hidden="1" x14ac:dyDescent="0.2">
      <c r="B85" s="6"/>
      <c r="C85" s="6"/>
      <c r="D85" s="6"/>
      <c r="E85" s="6" t="str">
        <f>データ!AI6</f>
        <v>【105.91】</v>
      </c>
      <c r="F85" s="6" t="str">
        <f>データ!AT6</f>
        <v>【3.03】</v>
      </c>
      <c r="G85" s="6" t="str">
        <f>データ!BE6</f>
        <v>【78.43】</v>
      </c>
      <c r="H85" s="6" t="str">
        <f>データ!BP6</f>
        <v>【630.82】</v>
      </c>
      <c r="I85" s="6" t="str">
        <f>データ!CA6</f>
        <v>【97.81】</v>
      </c>
      <c r="J85" s="6" t="str">
        <f>データ!CL6</f>
        <v>【138.75】</v>
      </c>
      <c r="K85" s="6" t="str">
        <f>データ!CW6</f>
        <v>【58.94】</v>
      </c>
      <c r="L85" s="6" t="str">
        <f>データ!DH6</f>
        <v>【95.91】</v>
      </c>
      <c r="M85" s="6" t="str">
        <f>データ!DS6</f>
        <v>【41.09】</v>
      </c>
      <c r="N85" s="6" t="str">
        <f>データ!ED6</f>
        <v>【8.68】</v>
      </c>
      <c r="O85" s="6" t="str">
        <f>データ!EO6</f>
        <v>【0.22】</v>
      </c>
    </row>
  </sheetData>
  <sheetProtection algorithmName="SHA-512" hashValue="qlKaruMR41rjb50npRv9ypcAmXTxj+BRN+P91d5yZiu+55vaPNwym7x/op6YxBZksw1bEMCpP2v8T7SSKMQ23Q==" saltValue="NEizD6KePgt8rsLxvHVlbQ==" spinCount="100000" sheet="1" objects="1" scenarios="1" formatCells="0" formatColumns="0" formatRows="0"/>
  <mergeCells count="51">
    <mergeCell ref="C83:BJ83"/>
    <mergeCell ref="B2:BZ4"/>
    <mergeCell ref="BL11:BZ13"/>
    <mergeCell ref="B14:BJ15"/>
    <mergeCell ref="BL14:BZ15"/>
    <mergeCell ref="BL45:BZ46"/>
    <mergeCell ref="B60:BJ61"/>
    <mergeCell ref="BL64:BZ65"/>
    <mergeCell ref="BL16:BZ44"/>
    <mergeCell ref="BL47:BZ63"/>
    <mergeCell ref="BL66:BZ82"/>
    <mergeCell ref="AL10:AS10"/>
    <mergeCell ref="AT10:BA10"/>
    <mergeCell ref="BB10:BI10"/>
    <mergeCell ref="BL10:BM10"/>
    <mergeCell ref="BN10:BY10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N9:BY9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AD7:AJ7"/>
    <mergeCell ref="AL7:AS7"/>
    <mergeCell ref="AT7:BA7"/>
    <mergeCell ref="BB7:BI7"/>
    <mergeCell ref="BL7:BY7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" x14ac:dyDescent="0.2"/>
  <cols>
    <col min="2" max="144" width="11.90625" customWidth="1"/>
  </cols>
  <sheetData>
    <row r="1" spans="1:148" x14ac:dyDescent="0.2">
      <c r="A1" t="s">
        <v>53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8" x14ac:dyDescent="0.2">
      <c r="A2" s="14" t="s">
        <v>54</v>
      </c>
      <c r="B2" s="14">
        <f t="shared" ref="B2:EO2" si="0">COLUMN()-1</f>
        <v>1</v>
      </c>
      <c r="C2" s="14">
        <f t="shared" si="0"/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si="0"/>
        <v>71</v>
      </c>
      <c r="BU2" s="14">
        <f t="shared" si="0"/>
        <v>72</v>
      </c>
      <c r="BV2" s="14">
        <f t="shared" si="0"/>
        <v>73</v>
      </c>
      <c r="BW2" s="14">
        <f t="shared" si="0"/>
        <v>74</v>
      </c>
      <c r="BX2" s="14">
        <f t="shared" si="0"/>
        <v>75</v>
      </c>
      <c r="BY2" s="14">
        <f t="shared" si="0"/>
        <v>76</v>
      </c>
      <c r="BZ2" s="14">
        <f t="shared" si="0"/>
        <v>77</v>
      </c>
      <c r="CA2" s="14">
        <f t="shared" si="0"/>
        <v>78</v>
      </c>
      <c r="CB2" s="14">
        <f t="shared" si="0"/>
        <v>79</v>
      </c>
      <c r="CC2" s="14">
        <f t="shared" si="0"/>
        <v>80</v>
      </c>
      <c r="CD2" s="14">
        <f t="shared" si="0"/>
        <v>81</v>
      </c>
      <c r="CE2" s="14">
        <f t="shared" si="0"/>
        <v>82</v>
      </c>
      <c r="CF2" s="14">
        <f t="shared" si="0"/>
        <v>83</v>
      </c>
      <c r="CG2" s="14">
        <f t="shared" si="0"/>
        <v>84</v>
      </c>
      <c r="CH2" s="14">
        <f t="shared" si="0"/>
        <v>85</v>
      </c>
      <c r="CI2" s="14">
        <f t="shared" si="0"/>
        <v>86</v>
      </c>
      <c r="CJ2" s="14">
        <f t="shared" si="0"/>
        <v>87</v>
      </c>
      <c r="CK2" s="14">
        <f t="shared" si="0"/>
        <v>88</v>
      </c>
      <c r="CL2" s="14">
        <f t="shared" si="0"/>
        <v>89</v>
      </c>
      <c r="CM2" s="14">
        <f t="shared" si="0"/>
        <v>90</v>
      </c>
      <c r="CN2" s="14">
        <f t="shared" si="0"/>
        <v>91</v>
      </c>
      <c r="CO2" s="14">
        <f t="shared" si="0"/>
        <v>92</v>
      </c>
      <c r="CP2" s="14">
        <f t="shared" si="0"/>
        <v>93</v>
      </c>
      <c r="CQ2" s="14">
        <f t="shared" si="0"/>
        <v>94</v>
      </c>
      <c r="CR2" s="14">
        <f t="shared" si="0"/>
        <v>95</v>
      </c>
      <c r="CS2" s="14">
        <f t="shared" si="0"/>
        <v>96</v>
      </c>
      <c r="CT2" s="14">
        <f t="shared" si="0"/>
        <v>97</v>
      </c>
      <c r="CU2" s="14">
        <f t="shared" si="0"/>
        <v>98</v>
      </c>
      <c r="CV2" s="14">
        <f t="shared" si="0"/>
        <v>99</v>
      </c>
      <c r="CW2" s="14">
        <f t="shared" si="0"/>
        <v>100</v>
      </c>
      <c r="CX2" s="14">
        <f t="shared" si="0"/>
        <v>101</v>
      </c>
      <c r="CY2" s="14">
        <f t="shared" si="0"/>
        <v>102</v>
      </c>
      <c r="CZ2" s="14">
        <f t="shared" si="0"/>
        <v>103</v>
      </c>
      <c r="DA2" s="14">
        <f t="shared" si="0"/>
        <v>104</v>
      </c>
      <c r="DB2" s="14">
        <f t="shared" si="0"/>
        <v>105</v>
      </c>
      <c r="DC2" s="14">
        <f t="shared" si="0"/>
        <v>106</v>
      </c>
      <c r="DD2" s="14">
        <f t="shared" si="0"/>
        <v>107</v>
      </c>
      <c r="DE2" s="14">
        <f t="shared" si="0"/>
        <v>108</v>
      </c>
      <c r="DF2" s="14">
        <f t="shared" si="0"/>
        <v>109</v>
      </c>
      <c r="DG2" s="14">
        <f t="shared" si="0"/>
        <v>110</v>
      </c>
      <c r="DH2" s="14">
        <f t="shared" si="0"/>
        <v>111</v>
      </c>
      <c r="DI2" s="14">
        <f t="shared" si="0"/>
        <v>112</v>
      </c>
      <c r="DJ2" s="14">
        <f t="shared" si="0"/>
        <v>113</v>
      </c>
      <c r="DK2" s="14">
        <f t="shared" si="0"/>
        <v>114</v>
      </c>
      <c r="DL2" s="14">
        <f t="shared" si="0"/>
        <v>115</v>
      </c>
      <c r="DM2" s="14">
        <f t="shared" si="0"/>
        <v>116</v>
      </c>
      <c r="DN2" s="14">
        <f t="shared" si="0"/>
        <v>117</v>
      </c>
      <c r="DO2" s="14">
        <f t="shared" si="0"/>
        <v>118</v>
      </c>
      <c r="DP2" s="14">
        <f t="shared" si="0"/>
        <v>119</v>
      </c>
      <c r="DQ2" s="14">
        <f t="shared" si="0"/>
        <v>120</v>
      </c>
      <c r="DR2" s="14">
        <f t="shared" si="0"/>
        <v>121</v>
      </c>
      <c r="DS2" s="14">
        <f t="shared" si="0"/>
        <v>122</v>
      </c>
      <c r="DT2" s="14">
        <f t="shared" si="0"/>
        <v>123</v>
      </c>
      <c r="DU2" s="14">
        <f t="shared" si="0"/>
        <v>124</v>
      </c>
      <c r="DV2" s="14">
        <f t="shared" si="0"/>
        <v>125</v>
      </c>
      <c r="DW2" s="14">
        <f t="shared" si="0"/>
        <v>126</v>
      </c>
      <c r="DX2" s="14">
        <f t="shared" si="0"/>
        <v>127</v>
      </c>
      <c r="DY2" s="14">
        <f t="shared" si="0"/>
        <v>128</v>
      </c>
      <c r="DZ2" s="14">
        <f t="shared" si="0"/>
        <v>129</v>
      </c>
      <c r="EA2" s="14">
        <f t="shared" si="0"/>
        <v>130</v>
      </c>
      <c r="EB2" s="14">
        <f t="shared" si="0"/>
        <v>131</v>
      </c>
      <c r="EC2" s="14">
        <f t="shared" si="0"/>
        <v>132</v>
      </c>
      <c r="ED2" s="14">
        <f t="shared" si="0"/>
        <v>133</v>
      </c>
      <c r="EE2" s="14">
        <f t="shared" si="0"/>
        <v>134</v>
      </c>
      <c r="EF2" s="14">
        <f t="shared" si="0"/>
        <v>135</v>
      </c>
      <c r="EG2" s="14">
        <f t="shared" si="0"/>
        <v>136</v>
      </c>
      <c r="EH2" s="14">
        <f t="shared" si="0"/>
        <v>137</v>
      </c>
      <c r="EI2" s="14">
        <f t="shared" si="0"/>
        <v>138</v>
      </c>
      <c r="EJ2" s="14">
        <f t="shared" si="0"/>
        <v>139</v>
      </c>
      <c r="EK2" s="14">
        <f t="shared" si="0"/>
        <v>140</v>
      </c>
      <c r="EL2" s="14">
        <f t="shared" si="0"/>
        <v>141</v>
      </c>
      <c r="EM2" s="14">
        <f t="shared" si="0"/>
        <v>142</v>
      </c>
      <c r="EN2" s="14">
        <f t="shared" si="0"/>
        <v>143</v>
      </c>
      <c r="EO2" s="14">
        <f t="shared" si="0"/>
        <v>144</v>
      </c>
    </row>
    <row r="3" spans="1:148" x14ac:dyDescent="0.2">
      <c r="A3" s="14" t="s">
        <v>20</v>
      </c>
      <c r="B3" s="16" t="s">
        <v>2</v>
      </c>
      <c r="C3" s="16" t="s">
        <v>56</v>
      </c>
      <c r="D3" s="16" t="s">
        <v>57</v>
      </c>
      <c r="E3" s="16" t="s">
        <v>7</v>
      </c>
      <c r="F3" s="16" t="s">
        <v>6</v>
      </c>
      <c r="G3" s="16" t="s">
        <v>25</v>
      </c>
      <c r="H3" s="73" t="s">
        <v>58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1" t="s">
        <v>51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13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2">
      <c r="A4" s="14" t="s">
        <v>59</v>
      </c>
      <c r="B4" s="17"/>
      <c r="C4" s="17"/>
      <c r="D4" s="17"/>
      <c r="E4" s="17"/>
      <c r="F4" s="17"/>
      <c r="G4" s="17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49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43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28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2">
      <c r="A5" s="14" t="s">
        <v>68</v>
      </c>
      <c r="B5" s="18"/>
      <c r="C5" s="18"/>
      <c r="D5" s="18"/>
      <c r="E5" s="18"/>
      <c r="F5" s="18"/>
      <c r="G5" s="18"/>
      <c r="H5" s="22" t="s">
        <v>55</v>
      </c>
      <c r="I5" s="22" t="s">
        <v>69</v>
      </c>
      <c r="J5" s="22" t="s">
        <v>70</v>
      </c>
      <c r="K5" s="22" t="s">
        <v>71</v>
      </c>
      <c r="L5" s="22" t="s">
        <v>72</v>
      </c>
      <c r="M5" s="22" t="s">
        <v>8</v>
      </c>
      <c r="N5" s="22" t="s">
        <v>73</v>
      </c>
      <c r="O5" s="22" t="s">
        <v>74</v>
      </c>
      <c r="P5" s="22" t="s">
        <v>75</v>
      </c>
      <c r="Q5" s="22" t="s">
        <v>76</v>
      </c>
      <c r="R5" s="22" t="s">
        <v>77</v>
      </c>
      <c r="S5" s="22" t="s">
        <v>78</v>
      </c>
      <c r="T5" s="22" t="s">
        <v>79</v>
      </c>
      <c r="U5" s="22" t="s">
        <v>62</v>
      </c>
      <c r="V5" s="22" t="s">
        <v>80</v>
      </c>
      <c r="W5" s="22" t="s">
        <v>81</v>
      </c>
      <c r="X5" s="22" t="s">
        <v>82</v>
      </c>
      <c r="Y5" s="22" t="s">
        <v>83</v>
      </c>
      <c r="Z5" s="22" t="s">
        <v>84</v>
      </c>
      <c r="AA5" s="22" t="s">
        <v>85</v>
      </c>
      <c r="AB5" s="22" t="s">
        <v>86</v>
      </c>
      <c r="AC5" s="22" t="s">
        <v>87</v>
      </c>
      <c r="AD5" s="22" t="s">
        <v>89</v>
      </c>
      <c r="AE5" s="22" t="s">
        <v>90</v>
      </c>
      <c r="AF5" s="22" t="s">
        <v>91</v>
      </c>
      <c r="AG5" s="22" t="s">
        <v>92</v>
      </c>
      <c r="AH5" s="22" t="s">
        <v>93</v>
      </c>
      <c r="AI5" s="22" t="s">
        <v>42</v>
      </c>
      <c r="AJ5" s="22" t="s">
        <v>83</v>
      </c>
      <c r="AK5" s="22" t="s">
        <v>84</v>
      </c>
      <c r="AL5" s="22" t="s">
        <v>85</v>
      </c>
      <c r="AM5" s="22" t="s">
        <v>86</v>
      </c>
      <c r="AN5" s="22" t="s">
        <v>87</v>
      </c>
      <c r="AO5" s="22" t="s">
        <v>89</v>
      </c>
      <c r="AP5" s="22" t="s">
        <v>90</v>
      </c>
      <c r="AQ5" s="22" t="s">
        <v>91</v>
      </c>
      <c r="AR5" s="22" t="s">
        <v>92</v>
      </c>
      <c r="AS5" s="22" t="s">
        <v>93</v>
      </c>
      <c r="AT5" s="22" t="s">
        <v>88</v>
      </c>
      <c r="AU5" s="22" t="s">
        <v>83</v>
      </c>
      <c r="AV5" s="22" t="s">
        <v>84</v>
      </c>
      <c r="AW5" s="22" t="s">
        <v>85</v>
      </c>
      <c r="AX5" s="22" t="s">
        <v>86</v>
      </c>
      <c r="AY5" s="22" t="s">
        <v>87</v>
      </c>
      <c r="AZ5" s="22" t="s">
        <v>89</v>
      </c>
      <c r="BA5" s="22" t="s">
        <v>90</v>
      </c>
      <c r="BB5" s="22" t="s">
        <v>91</v>
      </c>
      <c r="BC5" s="22" t="s">
        <v>92</v>
      </c>
      <c r="BD5" s="22" t="s">
        <v>93</v>
      </c>
      <c r="BE5" s="22" t="s">
        <v>88</v>
      </c>
      <c r="BF5" s="22" t="s">
        <v>83</v>
      </c>
      <c r="BG5" s="22" t="s">
        <v>84</v>
      </c>
      <c r="BH5" s="22" t="s">
        <v>85</v>
      </c>
      <c r="BI5" s="22" t="s">
        <v>86</v>
      </c>
      <c r="BJ5" s="22" t="s">
        <v>87</v>
      </c>
      <c r="BK5" s="22" t="s">
        <v>89</v>
      </c>
      <c r="BL5" s="22" t="s">
        <v>90</v>
      </c>
      <c r="BM5" s="22" t="s">
        <v>91</v>
      </c>
      <c r="BN5" s="22" t="s">
        <v>92</v>
      </c>
      <c r="BO5" s="22" t="s">
        <v>93</v>
      </c>
      <c r="BP5" s="22" t="s">
        <v>88</v>
      </c>
      <c r="BQ5" s="22" t="s">
        <v>83</v>
      </c>
      <c r="BR5" s="22" t="s">
        <v>84</v>
      </c>
      <c r="BS5" s="22" t="s">
        <v>85</v>
      </c>
      <c r="BT5" s="22" t="s">
        <v>86</v>
      </c>
      <c r="BU5" s="22" t="s">
        <v>87</v>
      </c>
      <c r="BV5" s="22" t="s">
        <v>89</v>
      </c>
      <c r="BW5" s="22" t="s">
        <v>90</v>
      </c>
      <c r="BX5" s="22" t="s">
        <v>91</v>
      </c>
      <c r="BY5" s="22" t="s">
        <v>92</v>
      </c>
      <c r="BZ5" s="22" t="s">
        <v>93</v>
      </c>
      <c r="CA5" s="22" t="s">
        <v>88</v>
      </c>
      <c r="CB5" s="22" t="s">
        <v>83</v>
      </c>
      <c r="CC5" s="22" t="s">
        <v>84</v>
      </c>
      <c r="CD5" s="22" t="s">
        <v>85</v>
      </c>
      <c r="CE5" s="22" t="s">
        <v>86</v>
      </c>
      <c r="CF5" s="22" t="s">
        <v>87</v>
      </c>
      <c r="CG5" s="22" t="s">
        <v>89</v>
      </c>
      <c r="CH5" s="22" t="s">
        <v>90</v>
      </c>
      <c r="CI5" s="22" t="s">
        <v>91</v>
      </c>
      <c r="CJ5" s="22" t="s">
        <v>92</v>
      </c>
      <c r="CK5" s="22" t="s">
        <v>93</v>
      </c>
      <c r="CL5" s="22" t="s">
        <v>88</v>
      </c>
      <c r="CM5" s="22" t="s">
        <v>83</v>
      </c>
      <c r="CN5" s="22" t="s">
        <v>84</v>
      </c>
      <c r="CO5" s="22" t="s">
        <v>85</v>
      </c>
      <c r="CP5" s="22" t="s">
        <v>86</v>
      </c>
      <c r="CQ5" s="22" t="s">
        <v>87</v>
      </c>
      <c r="CR5" s="22" t="s">
        <v>89</v>
      </c>
      <c r="CS5" s="22" t="s">
        <v>90</v>
      </c>
      <c r="CT5" s="22" t="s">
        <v>91</v>
      </c>
      <c r="CU5" s="22" t="s">
        <v>92</v>
      </c>
      <c r="CV5" s="22" t="s">
        <v>93</v>
      </c>
      <c r="CW5" s="22" t="s">
        <v>88</v>
      </c>
      <c r="CX5" s="22" t="s">
        <v>83</v>
      </c>
      <c r="CY5" s="22" t="s">
        <v>84</v>
      </c>
      <c r="CZ5" s="22" t="s">
        <v>85</v>
      </c>
      <c r="DA5" s="22" t="s">
        <v>86</v>
      </c>
      <c r="DB5" s="22" t="s">
        <v>87</v>
      </c>
      <c r="DC5" s="22" t="s">
        <v>89</v>
      </c>
      <c r="DD5" s="22" t="s">
        <v>90</v>
      </c>
      <c r="DE5" s="22" t="s">
        <v>91</v>
      </c>
      <c r="DF5" s="22" t="s">
        <v>92</v>
      </c>
      <c r="DG5" s="22" t="s">
        <v>93</v>
      </c>
      <c r="DH5" s="22" t="s">
        <v>88</v>
      </c>
      <c r="DI5" s="22" t="s">
        <v>83</v>
      </c>
      <c r="DJ5" s="22" t="s">
        <v>84</v>
      </c>
      <c r="DK5" s="22" t="s">
        <v>85</v>
      </c>
      <c r="DL5" s="22" t="s">
        <v>86</v>
      </c>
      <c r="DM5" s="22" t="s">
        <v>87</v>
      </c>
      <c r="DN5" s="22" t="s">
        <v>89</v>
      </c>
      <c r="DO5" s="22" t="s">
        <v>90</v>
      </c>
      <c r="DP5" s="22" t="s">
        <v>91</v>
      </c>
      <c r="DQ5" s="22" t="s">
        <v>92</v>
      </c>
      <c r="DR5" s="22" t="s">
        <v>93</v>
      </c>
      <c r="DS5" s="22" t="s">
        <v>88</v>
      </c>
      <c r="DT5" s="22" t="s">
        <v>83</v>
      </c>
      <c r="DU5" s="22" t="s">
        <v>84</v>
      </c>
      <c r="DV5" s="22" t="s">
        <v>85</v>
      </c>
      <c r="DW5" s="22" t="s">
        <v>86</v>
      </c>
      <c r="DX5" s="22" t="s">
        <v>87</v>
      </c>
      <c r="DY5" s="22" t="s">
        <v>89</v>
      </c>
      <c r="DZ5" s="22" t="s">
        <v>90</v>
      </c>
      <c r="EA5" s="22" t="s">
        <v>91</v>
      </c>
      <c r="EB5" s="22" t="s">
        <v>92</v>
      </c>
      <c r="EC5" s="22" t="s">
        <v>93</v>
      </c>
      <c r="ED5" s="22" t="s">
        <v>88</v>
      </c>
      <c r="EE5" s="22" t="s">
        <v>83</v>
      </c>
      <c r="EF5" s="22" t="s">
        <v>84</v>
      </c>
      <c r="EG5" s="22" t="s">
        <v>85</v>
      </c>
      <c r="EH5" s="22" t="s">
        <v>86</v>
      </c>
      <c r="EI5" s="22" t="s">
        <v>87</v>
      </c>
      <c r="EJ5" s="22" t="s">
        <v>89</v>
      </c>
      <c r="EK5" s="22" t="s">
        <v>90</v>
      </c>
      <c r="EL5" s="22" t="s">
        <v>91</v>
      </c>
      <c r="EM5" s="22" t="s">
        <v>92</v>
      </c>
      <c r="EN5" s="22" t="s">
        <v>93</v>
      </c>
      <c r="EO5" s="22" t="s">
        <v>88</v>
      </c>
    </row>
    <row r="6" spans="1:148" s="13" customFormat="1" x14ac:dyDescent="0.2">
      <c r="A6" s="14" t="s">
        <v>94</v>
      </c>
      <c r="B6" s="19">
        <f t="shared" ref="B6:X6" si="1">B7</f>
        <v>2023</v>
      </c>
      <c r="C6" s="19">
        <f t="shared" si="1"/>
        <v>92142</v>
      </c>
      <c r="D6" s="19">
        <f t="shared" si="1"/>
        <v>46</v>
      </c>
      <c r="E6" s="19">
        <f t="shared" si="1"/>
        <v>17</v>
      </c>
      <c r="F6" s="19">
        <f t="shared" si="1"/>
        <v>1</v>
      </c>
      <c r="G6" s="19">
        <f t="shared" si="1"/>
        <v>0</v>
      </c>
      <c r="H6" s="19" t="str">
        <f t="shared" si="1"/>
        <v>栃木県　さくら市</v>
      </c>
      <c r="I6" s="19" t="str">
        <f t="shared" si="1"/>
        <v>法適用</v>
      </c>
      <c r="J6" s="19" t="str">
        <f t="shared" si="1"/>
        <v>下水道事業</v>
      </c>
      <c r="K6" s="19" t="str">
        <f t="shared" si="1"/>
        <v>公共下水道</v>
      </c>
      <c r="L6" s="19" t="str">
        <f t="shared" si="1"/>
        <v>Cc1</v>
      </c>
      <c r="M6" s="19" t="str">
        <f t="shared" si="1"/>
        <v>非設置</v>
      </c>
      <c r="N6" s="23" t="str">
        <f t="shared" si="1"/>
        <v>-</v>
      </c>
      <c r="O6" s="23">
        <f t="shared" si="1"/>
        <v>65.47</v>
      </c>
      <c r="P6" s="23">
        <f t="shared" si="1"/>
        <v>36.56</v>
      </c>
      <c r="Q6" s="23">
        <f t="shared" si="1"/>
        <v>89.59</v>
      </c>
      <c r="R6" s="23">
        <f t="shared" si="1"/>
        <v>2530</v>
      </c>
      <c r="S6" s="23">
        <f t="shared" si="1"/>
        <v>43802</v>
      </c>
      <c r="T6" s="23">
        <f t="shared" si="1"/>
        <v>125.63</v>
      </c>
      <c r="U6" s="23">
        <f t="shared" si="1"/>
        <v>348.66</v>
      </c>
      <c r="V6" s="23">
        <f t="shared" si="1"/>
        <v>15973</v>
      </c>
      <c r="W6" s="23">
        <f t="shared" si="1"/>
        <v>5.17</v>
      </c>
      <c r="X6" s="23">
        <f t="shared" si="1"/>
        <v>3089.56</v>
      </c>
      <c r="Y6" s="27">
        <f t="shared" ref="Y6:AH6" si="2">IF(Y7="",NA(),Y7)</f>
        <v>125.24</v>
      </c>
      <c r="Z6" s="27">
        <f t="shared" si="2"/>
        <v>125.45</v>
      </c>
      <c r="AA6" s="27">
        <f t="shared" si="2"/>
        <v>123.23</v>
      </c>
      <c r="AB6" s="27">
        <f t="shared" si="2"/>
        <v>121.44</v>
      </c>
      <c r="AC6" s="27">
        <f t="shared" si="2"/>
        <v>110.93</v>
      </c>
      <c r="AD6" s="27">
        <f t="shared" si="2"/>
        <v>106.57</v>
      </c>
      <c r="AE6" s="27">
        <f t="shared" si="2"/>
        <v>107.21</v>
      </c>
      <c r="AF6" s="27">
        <f t="shared" si="2"/>
        <v>107.08</v>
      </c>
      <c r="AG6" s="27">
        <f t="shared" si="2"/>
        <v>107.01</v>
      </c>
      <c r="AH6" s="27">
        <f t="shared" si="2"/>
        <v>106.53</v>
      </c>
      <c r="AI6" s="23" t="str">
        <f>IF(AI7="","",IF(AI7="-","【-】","【"&amp;SUBSTITUTE(TEXT(AI7,"#,##0.00"),"-","△")&amp;"】"))</f>
        <v>【105.91】</v>
      </c>
      <c r="AJ6" s="23">
        <f t="shared" ref="AJ6:AS6" si="3">IF(AJ7="",NA(),AJ7)</f>
        <v>0</v>
      </c>
      <c r="AK6" s="23">
        <f t="shared" si="3"/>
        <v>0</v>
      </c>
      <c r="AL6" s="23">
        <f t="shared" si="3"/>
        <v>0</v>
      </c>
      <c r="AM6" s="23">
        <f t="shared" si="3"/>
        <v>0</v>
      </c>
      <c r="AN6" s="23">
        <f t="shared" si="3"/>
        <v>0</v>
      </c>
      <c r="AO6" s="27">
        <f t="shared" si="3"/>
        <v>53.44</v>
      </c>
      <c r="AP6" s="27">
        <f t="shared" si="3"/>
        <v>43.71</v>
      </c>
      <c r="AQ6" s="27">
        <f t="shared" si="3"/>
        <v>45.94</v>
      </c>
      <c r="AR6" s="27">
        <f t="shared" si="3"/>
        <v>23.86</v>
      </c>
      <c r="AS6" s="27">
        <f t="shared" si="3"/>
        <v>18.41</v>
      </c>
      <c r="AT6" s="23" t="str">
        <f>IF(AT7="","",IF(AT7="-","【-】","【"&amp;SUBSTITUTE(TEXT(AT7,"#,##0.00"),"-","△")&amp;"】"))</f>
        <v>【3.03】</v>
      </c>
      <c r="AU6" s="27">
        <f t="shared" ref="AU6:BD6" si="4">IF(AU7="",NA(),AU7)</f>
        <v>30.62</v>
      </c>
      <c r="AV6" s="27">
        <f t="shared" si="4"/>
        <v>41.03</v>
      </c>
      <c r="AW6" s="27">
        <f t="shared" si="4"/>
        <v>46.79</v>
      </c>
      <c r="AX6" s="27">
        <f t="shared" si="4"/>
        <v>62.02</v>
      </c>
      <c r="AY6" s="27">
        <f t="shared" si="4"/>
        <v>24.76</v>
      </c>
      <c r="AZ6" s="27">
        <f t="shared" si="4"/>
        <v>47.03</v>
      </c>
      <c r="BA6" s="27">
        <f t="shared" si="4"/>
        <v>40.67</v>
      </c>
      <c r="BB6" s="27">
        <f t="shared" si="4"/>
        <v>47.7</v>
      </c>
      <c r="BC6" s="27">
        <f t="shared" si="4"/>
        <v>68.27</v>
      </c>
      <c r="BD6" s="27">
        <f t="shared" si="4"/>
        <v>74.790000000000006</v>
      </c>
      <c r="BE6" s="23" t="str">
        <f>IF(BE7="","",IF(BE7="-","【-】","【"&amp;SUBSTITUTE(TEXT(BE7,"#,##0.00"),"-","△")&amp;"】"))</f>
        <v>【78.43】</v>
      </c>
      <c r="BF6" s="27">
        <f t="shared" ref="BF6:BO6" si="5">IF(BF7="",NA(),BF7)</f>
        <v>2243.04</v>
      </c>
      <c r="BG6" s="27">
        <f t="shared" si="5"/>
        <v>2094.9499999999998</v>
      </c>
      <c r="BH6" s="27">
        <f t="shared" si="5"/>
        <v>1977.56</v>
      </c>
      <c r="BI6" s="27">
        <f t="shared" si="5"/>
        <v>1850.92</v>
      </c>
      <c r="BJ6" s="27">
        <f t="shared" si="5"/>
        <v>1694.14</v>
      </c>
      <c r="BK6" s="27">
        <f t="shared" si="5"/>
        <v>1001.3</v>
      </c>
      <c r="BL6" s="27">
        <f t="shared" si="5"/>
        <v>1050.51</v>
      </c>
      <c r="BM6" s="27">
        <f t="shared" si="5"/>
        <v>1102.01</v>
      </c>
      <c r="BN6" s="27">
        <f t="shared" si="5"/>
        <v>804.98</v>
      </c>
      <c r="BO6" s="27">
        <f t="shared" si="5"/>
        <v>767.56</v>
      </c>
      <c r="BP6" s="23" t="str">
        <f>IF(BP7="","",IF(BP7="-","【-】","【"&amp;SUBSTITUTE(TEXT(BP7,"#,##0.00"),"-","△")&amp;"】"))</f>
        <v>【630.82】</v>
      </c>
      <c r="BQ6" s="27">
        <f t="shared" ref="BQ6:BZ6" si="6">IF(BQ7="",NA(),BQ7)</f>
        <v>88.08</v>
      </c>
      <c r="BR6" s="27">
        <f t="shared" si="6"/>
        <v>88.18</v>
      </c>
      <c r="BS6" s="27">
        <f t="shared" si="6"/>
        <v>87.3</v>
      </c>
      <c r="BT6" s="27">
        <f t="shared" si="6"/>
        <v>87.53</v>
      </c>
      <c r="BU6" s="27">
        <f t="shared" si="6"/>
        <v>88.15</v>
      </c>
      <c r="BV6" s="27">
        <f t="shared" si="6"/>
        <v>81.88</v>
      </c>
      <c r="BW6" s="27">
        <f t="shared" si="6"/>
        <v>82.65</v>
      </c>
      <c r="BX6" s="27">
        <f t="shared" si="6"/>
        <v>82.55</v>
      </c>
      <c r="BY6" s="27">
        <f t="shared" si="6"/>
        <v>88.71</v>
      </c>
      <c r="BZ6" s="27">
        <f t="shared" si="6"/>
        <v>90.23</v>
      </c>
      <c r="CA6" s="23" t="str">
        <f>IF(CA7="","",IF(CA7="-","【-】","【"&amp;SUBSTITUTE(TEXT(CA7,"#,##0.00"),"-","△")&amp;"】"))</f>
        <v>【97.81】</v>
      </c>
      <c r="CB6" s="27">
        <f t="shared" ref="CB6:CK6" si="7">IF(CB7="",NA(),CB7)</f>
        <v>150</v>
      </c>
      <c r="CC6" s="27">
        <f t="shared" si="7"/>
        <v>150</v>
      </c>
      <c r="CD6" s="27">
        <f t="shared" si="7"/>
        <v>150</v>
      </c>
      <c r="CE6" s="27">
        <f t="shared" si="7"/>
        <v>150</v>
      </c>
      <c r="CF6" s="27">
        <f t="shared" si="7"/>
        <v>150</v>
      </c>
      <c r="CG6" s="27">
        <f t="shared" si="7"/>
        <v>187.55</v>
      </c>
      <c r="CH6" s="27">
        <f t="shared" si="7"/>
        <v>186.3</v>
      </c>
      <c r="CI6" s="27">
        <f t="shared" si="7"/>
        <v>188.38</v>
      </c>
      <c r="CJ6" s="27">
        <f t="shared" si="7"/>
        <v>174.8</v>
      </c>
      <c r="CK6" s="27">
        <f t="shared" si="7"/>
        <v>170.2</v>
      </c>
      <c r="CL6" s="23" t="str">
        <f>IF(CL7="","",IF(CL7="-","【-】","【"&amp;SUBSTITUTE(TEXT(CL7,"#,##0.00"),"-","△")&amp;"】"))</f>
        <v>【138.75】</v>
      </c>
      <c r="CM6" s="27">
        <f t="shared" ref="CM6:CV6" si="8">IF(CM7="",NA(),CM7)</f>
        <v>31.83</v>
      </c>
      <c r="CN6" s="27">
        <f t="shared" si="8"/>
        <v>32.03</v>
      </c>
      <c r="CO6" s="27">
        <f t="shared" si="8"/>
        <v>58.87</v>
      </c>
      <c r="CP6" s="27">
        <f t="shared" si="8"/>
        <v>60.38</v>
      </c>
      <c r="CQ6" s="27">
        <f t="shared" si="8"/>
        <v>60.04</v>
      </c>
      <c r="CR6" s="27">
        <f t="shared" si="8"/>
        <v>50.94</v>
      </c>
      <c r="CS6" s="27">
        <f t="shared" si="8"/>
        <v>50.53</v>
      </c>
      <c r="CT6" s="27">
        <f t="shared" si="8"/>
        <v>51.42</v>
      </c>
      <c r="CU6" s="27">
        <f t="shared" si="8"/>
        <v>55.82</v>
      </c>
      <c r="CV6" s="27">
        <f t="shared" si="8"/>
        <v>56.51</v>
      </c>
      <c r="CW6" s="23" t="str">
        <f>IF(CW7="","",IF(CW7="-","【-】","【"&amp;SUBSTITUTE(TEXT(CW7,"#,##0.00"),"-","△")&amp;"】"))</f>
        <v>【58.94】</v>
      </c>
      <c r="CX6" s="27">
        <f t="shared" ref="CX6:DG6" si="9">IF(CX7="",NA(),CX7)</f>
        <v>94.87</v>
      </c>
      <c r="CY6" s="27">
        <f t="shared" si="9"/>
        <v>93.81</v>
      </c>
      <c r="CZ6" s="27">
        <f t="shared" si="9"/>
        <v>93.47</v>
      </c>
      <c r="DA6" s="27">
        <f t="shared" si="9"/>
        <v>96.13</v>
      </c>
      <c r="DB6" s="27">
        <f t="shared" si="9"/>
        <v>94.63</v>
      </c>
      <c r="DC6" s="27">
        <f t="shared" si="9"/>
        <v>82.55</v>
      </c>
      <c r="DD6" s="27">
        <f t="shared" si="9"/>
        <v>82.08</v>
      </c>
      <c r="DE6" s="27">
        <f t="shared" si="9"/>
        <v>81.34</v>
      </c>
      <c r="DF6" s="27">
        <f t="shared" si="9"/>
        <v>90.67</v>
      </c>
      <c r="DG6" s="27">
        <f t="shared" si="9"/>
        <v>90.62</v>
      </c>
      <c r="DH6" s="23" t="str">
        <f>IF(DH7="","",IF(DH7="-","【-】","【"&amp;SUBSTITUTE(TEXT(DH7,"#,##0.00"),"-","△")&amp;"】"))</f>
        <v>【95.91】</v>
      </c>
      <c r="DI6" s="27">
        <f t="shared" ref="DI6:DR6" si="10">IF(DI7="",NA(),DI7)</f>
        <v>3.64</v>
      </c>
      <c r="DJ6" s="27">
        <f t="shared" si="10"/>
        <v>6.46</v>
      </c>
      <c r="DK6" s="27">
        <f t="shared" si="10"/>
        <v>10.199999999999999</v>
      </c>
      <c r="DL6" s="27">
        <f t="shared" si="10"/>
        <v>13.06</v>
      </c>
      <c r="DM6" s="27">
        <f t="shared" si="10"/>
        <v>16.149999999999999</v>
      </c>
      <c r="DN6" s="27">
        <f t="shared" si="10"/>
        <v>15.85</v>
      </c>
      <c r="DO6" s="27">
        <f t="shared" si="10"/>
        <v>12.7</v>
      </c>
      <c r="DP6" s="27">
        <f t="shared" si="10"/>
        <v>14.65</v>
      </c>
      <c r="DQ6" s="27">
        <f t="shared" si="10"/>
        <v>25.86</v>
      </c>
      <c r="DR6" s="27">
        <f t="shared" si="10"/>
        <v>26.9</v>
      </c>
      <c r="DS6" s="23" t="str">
        <f>IF(DS7="","",IF(DS7="-","【-】","【"&amp;SUBSTITUTE(TEXT(DS7,"#,##0.00"),"-","△")&amp;"】"))</f>
        <v>【41.09】</v>
      </c>
      <c r="DT6" s="23">
        <f t="shared" ref="DT6:EC6" si="11">IF(DT7="",NA(),DT7)</f>
        <v>0</v>
      </c>
      <c r="DU6" s="23">
        <f t="shared" si="11"/>
        <v>0</v>
      </c>
      <c r="DV6" s="23">
        <f t="shared" si="11"/>
        <v>0</v>
      </c>
      <c r="DW6" s="23">
        <f t="shared" si="11"/>
        <v>0</v>
      </c>
      <c r="DX6" s="23">
        <f t="shared" si="11"/>
        <v>0</v>
      </c>
      <c r="DY6" s="23">
        <f t="shared" si="11"/>
        <v>0</v>
      </c>
      <c r="DZ6" s="23">
        <f t="shared" si="11"/>
        <v>0</v>
      </c>
      <c r="EA6" s="27">
        <f t="shared" si="11"/>
        <v>0.1</v>
      </c>
      <c r="EB6" s="27">
        <f t="shared" si="11"/>
        <v>1.4</v>
      </c>
      <c r="EC6" s="27">
        <f t="shared" si="11"/>
        <v>2.08</v>
      </c>
      <c r="ED6" s="23" t="str">
        <f>IF(ED7="","",IF(ED7="-","【-】","【"&amp;SUBSTITUTE(TEXT(ED7,"#,##0.00"),"-","△")&amp;"】"))</f>
        <v>【8.68】</v>
      </c>
      <c r="EE6" s="23">
        <f t="shared" ref="EE6:EN6" si="12">IF(EE7="",NA(),EE7)</f>
        <v>0</v>
      </c>
      <c r="EF6" s="23">
        <f t="shared" si="12"/>
        <v>0</v>
      </c>
      <c r="EG6" s="23">
        <f t="shared" si="12"/>
        <v>0</v>
      </c>
      <c r="EH6" s="23">
        <f t="shared" si="12"/>
        <v>0</v>
      </c>
      <c r="EI6" s="23">
        <f t="shared" si="12"/>
        <v>0</v>
      </c>
      <c r="EJ6" s="27">
        <f t="shared" si="12"/>
        <v>0.15</v>
      </c>
      <c r="EK6" s="27">
        <f t="shared" si="12"/>
        <v>1.65</v>
      </c>
      <c r="EL6" s="27">
        <f t="shared" si="12"/>
        <v>0.14000000000000001</v>
      </c>
      <c r="EM6" s="27">
        <f t="shared" si="12"/>
        <v>0.12</v>
      </c>
      <c r="EN6" s="27">
        <f t="shared" si="12"/>
        <v>0.09</v>
      </c>
      <c r="EO6" s="23" t="str">
        <f>IF(EO7="","",IF(EO7="-","【-】","【"&amp;SUBSTITUTE(TEXT(EO7,"#,##0.00"),"-","△")&amp;"】"))</f>
        <v>【0.22】</v>
      </c>
    </row>
    <row r="7" spans="1:148" s="13" customFormat="1" x14ac:dyDescent="0.2">
      <c r="A7" s="14"/>
      <c r="B7" s="20">
        <v>2023</v>
      </c>
      <c r="C7" s="20">
        <v>92142</v>
      </c>
      <c r="D7" s="20">
        <v>46</v>
      </c>
      <c r="E7" s="20">
        <v>17</v>
      </c>
      <c r="F7" s="20">
        <v>1</v>
      </c>
      <c r="G7" s="20">
        <v>0</v>
      </c>
      <c r="H7" s="20" t="s">
        <v>95</v>
      </c>
      <c r="I7" s="20" t="s">
        <v>96</v>
      </c>
      <c r="J7" s="20" t="s">
        <v>97</v>
      </c>
      <c r="K7" s="20" t="s">
        <v>98</v>
      </c>
      <c r="L7" s="20" t="s">
        <v>99</v>
      </c>
      <c r="M7" s="20" t="s">
        <v>100</v>
      </c>
      <c r="N7" s="24" t="s">
        <v>101</v>
      </c>
      <c r="O7" s="24">
        <v>65.47</v>
      </c>
      <c r="P7" s="24">
        <v>36.56</v>
      </c>
      <c r="Q7" s="24">
        <v>89.59</v>
      </c>
      <c r="R7" s="24">
        <v>2530</v>
      </c>
      <c r="S7" s="24">
        <v>43802</v>
      </c>
      <c r="T7" s="24">
        <v>125.63</v>
      </c>
      <c r="U7" s="24">
        <v>348.66</v>
      </c>
      <c r="V7" s="24">
        <v>15973</v>
      </c>
      <c r="W7" s="24">
        <v>5.17</v>
      </c>
      <c r="X7" s="24">
        <v>3089.56</v>
      </c>
      <c r="Y7" s="24">
        <v>125.24</v>
      </c>
      <c r="Z7" s="24">
        <v>125.45</v>
      </c>
      <c r="AA7" s="24">
        <v>123.23</v>
      </c>
      <c r="AB7" s="24">
        <v>121.44</v>
      </c>
      <c r="AC7" s="24">
        <v>110.93</v>
      </c>
      <c r="AD7" s="24">
        <v>106.57</v>
      </c>
      <c r="AE7" s="24">
        <v>107.21</v>
      </c>
      <c r="AF7" s="24">
        <v>107.08</v>
      </c>
      <c r="AG7" s="24">
        <v>107.01</v>
      </c>
      <c r="AH7" s="24">
        <v>106.53</v>
      </c>
      <c r="AI7" s="24">
        <v>105.91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53.44</v>
      </c>
      <c r="AP7" s="24">
        <v>43.71</v>
      </c>
      <c r="AQ7" s="24">
        <v>45.94</v>
      </c>
      <c r="AR7" s="24">
        <v>23.86</v>
      </c>
      <c r="AS7" s="24">
        <v>18.41</v>
      </c>
      <c r="AT7" s="24">
        <v>3.03</v>
      </c>
      <c r="AU7" s="24">
        <v>30.62</v>
      </c>
      <c r="AV7" s="24">
        <v>41.03</v>
      </c>
      <c r="AW7" s="24">
        <v>46.79</v>
      </c>
      <c r="AX7" s="24">
        <v>62.02</v>
      </c>
      <c r="AY7" s="24">
        <v>24.76</v>
      </c>
      <c r="AZ7" s="24">
        <v>47.03</v>
      </c>
      <c r="BA7" s="24">
        <v>40.67</v>
      </c>
      <c r="BB7" s="24">
        <v>47.7</v>
      </c>
      <c r="BC7" s="24">
        <v>68.27</v>
      </c>
      <c r="BD7" s="24">
        <v>74.790000000000006</v>
      </c>
      <c r="BE7" s="24">
        <v>78.430000000000007</v>
      </c>
      <c r="BF7" s="24">
        <v>2243.04</v>
      </c>
      <c r="BG7" s="24">
        <v>2094.9499999999998</v>
      </c>
      <c r="BH7" s="24">
        <v>1977.56</v>
      </c>
      <c r="BI7" s="24">
        <v>1850.92</v>
      </c>
      <c r="BJ7" s="24">
        <v>1694.14</v>
      </c>
      <c r="BK7" s="24">
        <v>1001.3</v>
      </c>
      <c r="BL7" s="24">
        <v>1050.51</v>
      </c>
      <c r="BM7" s="24">
        <v>1102.01</v>
      </c>
      <c r="BN7" s="24">
        <v>804.98</v>
      </c>
      <c r="BO7" s="24">
        <v>767.56</v>
      </c>
      <c r="BP7" s="24">
        <v>630.82000000000005</v>
      </c>
      <c r="BQ7" s="24">
        <v>88.08</v>
      </c>
      <c r="BR7" s="24">
        <v>88.18</v>
      </c>
      <c r="BS7" s="24">
        <v>87.3</v>
      </c>
      <c r="BT7" s="24">
        <v>87.53</v>
      </c>
      <c r="BU7" s="24">
        <v>88.15</v>
      </c>
      <c r="BV7" s="24">
        <v>81.88</v>
      </c>
      <c r="BW7" s="24">
        <v>82.65</v>
      </c>
      <c r="BX7" s="24">
        <v>82.55</v>
      </c>
      <c r="BY7" s="24">
        <v>88.71</v>
      </c>
      <c r="BZ7" s="24">
        <v>90.23</v>
      </c>
      <c r="CA7" s="24">
        <v>97.81</v>
      </c>
      <c r="CB7" s="24">
        <v>150</v>
      </c>
      <c r="CC7" s="24">
        <v>150</v>
      </c>
      <c r="CD7" s="24">
        <v>150</v>
      </c>
      <c r="CE7" s="24">
        <v>150</v>
      </c>
      <c r="CF7" s="24">
        <v>150</v>
      </c>
      <c r="CG7" s="24">
        <v>187.55</v>
      </c>
      <c r="CH7" s="24">
        <v>186.3</v>
      </c>
      <c r="CI7" s="24">
        <v>188.38</v>
      </c>
      <c r="CJ7" s="24">
        <v>174.8</v>
      </c>
      <c r="CK7" s="24">
        <v>170.2</v>
      </c>
      <c r="CL7" s="24">
        <v>138.75</v>
      </c>
      <c r="CM7" s="24">
        <v>31.83</v>
      </c>
      <c r="CN7" s="24">
        <v>32.03</v>
      </c>
      <c r="CO7" s="24">
        <v>58.87</v>
      </c>
      <c r="CP7" s="24">
        <v>60.38</v>
      </c>
      <c r="CQ7" s="24">
        <v>60.04</v>
      </c>
      <c r="CR7" s="24">
        <v>50.94</v>
      </c>
      <c r="CS7" s="24">
        <v>50.53</v>
      </c>
      <c r="CT7" s="24">
        <v>51.42</v>
      </c>
      <c r="CU7" s="24">
        <v>55.82</v>
      </c>
      <c r="CV7" s="24">
        <v>56.51</v>
      </c>
      <c r="CW7" s="24">
        <v>58.94</v>
      </c>
      <c r="CX7" s="24">
        <v>94.87</v>
      </c>
      <c r="CY7" s="24">
        <v>93.81</v>
      </c>
      <c r="CZ7" s="24">
        <v>93.47</v>
      </c>
      <c r="DA7" s="24">
        <v>96.13</v>
      </c>
      <c r="DB7" s="24">
        <v>94.63</v>
      </c>
      <c r="DC7" s="24">
        <v>82.55</v>
      </c>
      <c r="DD7" s="24">
        <v>82.08</v>
      </c>
      <c r="DE7" s="24">
        <v>81.34</v>
      </c>
      <c r="DF7" s="24">
        <v>90.67</v>
      </c>
      <c r="DG7" s="24">
        <v>90.62</v>
      </c>
      <c r="DH7" s="24">
        <v>95.91</v>
      </c>
      <c r="DI7" s="24">
        <v>3.64</v>
      </c>
      <c r="DJ7" s="24">
        <v>6.46</v>
      </c>
      <c r="DK7" s="24">
        <v>10.199999999999999</v>
      </c>
      <c r="DL7" s="24">
        <v>13.06</v>
      </c>
      <c r="DM7" s="24">
        <v>16.149999999999999</v>
      </c>
      <c r="DN7" s="24">
        <v>15.85</v>
      </c>
      <c r="DO7" s="24">
        <v>12.7</v>
      </c>
      <c r="DP7" s="24">
        <v>14.65</v>
      </c>
      <c r="DQ7" s="24">
        <v>25.86</v>
      </c>
      <c r="DR7" s="24">
        <v>26.9</v>
      </c>
      <c r="DS7" s="24">
        <v>41.09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</v>
      </c>
      <c r="DZ7" s="24">
        <v>0</v>
      </c>
      <c r="EA7" s="24">
        <v>0.1</v>
      </c>
      <c r="EB7" s="24">
        <v>1.4</v>
      </c>
      <c r="EC7" s="24">
        <v>2.08</v>
      </c>
      <c r="ED7" s="24">
        <v>8.68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0.15</v>
      </c>
      <c r="EK7" s="24">
        <v>1.65</v>
      </c>
      <c r="EL7" s="24">
        <v>0.14000000000000001</v>
      </c>
      <c r="EM7" s="24">
        <v>0.12</v>
      </c>
      <c r="EN7" s="24">
        <v>0.09</v>
      </c>
      <c r="EO7" s="24">
        <v>0.22</v>
      </c>
    </row>
    <row r="8" spans="1:148" x14ac:dyDescent="0.2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2">
      <c r="A9" s="15"/>
      <c r="B9" s="15" t="s">
        <v>102</v>
      </c>
      <c r="C9" s="15" t="s">
        <v>103</v>
      </c>
      <c r="D9" s="15" t="s">
        <v>104</v>
      </c>
      <c r="E9" s="15" t="s">
        <v>105</v>
      </c>
      <c r="F9" s="15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2">
      <c r="A10" s="15" t="s">
        <v>2</v>
      </c>
      <c r="B10" s="21">
        <f>DATEVALUE($B7-B11&amp;"/1/"&amp;B12)</f>
        <v>36892</v>
      </c>
      <c r="C10" s="21">
        <f>DATEVALUE($B7-C11&amp;"/1/"&amp;C12)</f>
        <v>37257</v>
      </c>
      <c r="D10" s="21">
        <f>DATEVALUE($B7-D11&amp;"/1/"&amp;D12)</f>
        <v>37623</v>
      </c>
      <c r="E10" s="21">
        <f>DATEVALUE($B7-E11&amp;"/1/"&amp;E12)</f>
        <v>37989</v>
      </c>
      <c r="F10" s="21">
        <f>DATEVALUE($B7-F11&amp;"/1/"&amp;F12)</f>
        <v>38356</v>
      </c>
    </row>
    <row r="11" spans="1:148" x14ac:dyDescent="0.2">
      <c r="B11">
        <v>22</v>
      </c>
      <c r="C11">
        <v>21</v>
      </c>
      <c r="D11">
        <v>20</v>
      </c>
      <c r="E11">
        <v>19</v>
      </c>
      <c r="F11">
        <v>18</v>
      </c>
      <c r="G11" t="s">
        <v>107</v>
      </c>
    </row>
    <row r="12" spans="1:148" x14ac:dyDescent="0.2">
      <c r="B12">
        <v>1</v>
      </c>
      <c r="C12">
        <v>1</v>
      </c>
      <c r="D12">
        <v>2</v>
      </c>
      <c r="E12">
        <v>3</v>
      </c>
      <c r="F12">
        <v>4</v>
      </c>
      <c r="G12" t="s">
        <v>108</v>
      </c>
    </row>
    <row r="13" spans="1:148" x14ac:dyDescent="0.2">
      <c r="B13" t="s">
        <v>109</v>
      </c>
      <c r="C13" t="s">
        <v>109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中野　友寛</cp:lastModifiedBy>
  <dcterms:created xsi:type="dcterms:W3CDTF">2025-01-24T06:59:20Z</dcterms:created>
  <dcterms:modified xsi:type="dcterms:W3CDTF">2025-02-28T11:10:53Z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2025-01-29T23:31:16Z</vt:filetime>
  </property>
</Properties>
</file>