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6下水（農集）\"/>
    </mc:Choice>
  </mc:AlternateContent>
  <workbookProtection workbookAlgorithmName="SHA-512" workbookHashValue="4C3sciAfZe7mqahxg9Z1XFdbQyTU3gnKdly7m30jBaXL6hu5PvDU+Zz63a259pRNgWgn3ig58cY/jPaS6bHGwQ==" workbookSaltValue="5O0mrjN/h2IRqI+wo83iX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<sst xmlns="http://schemas.openxmlformats.org/spreadsheetml/2006/main" count="240" uniqueCount="123">
  <si>
    <t>経営比較分析表（平成29年度決算）</t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</si>
  <si>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</si>
  <si>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</si>
  <si>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</si>
  <si>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</si>
  <si>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</si>
  <si>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</si>
  <si>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</si>
  <si>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</si>
  <si>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</si>
  <si>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</si>
  <si>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</si>
  <si>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</si>
  <si>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</si>
  <si>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</si>
  <si>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</si>
  <si>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</si>
  <si>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</si>
  <si>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</si>
  <si>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</si>
  <si>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</si>
  <si>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</si>
  <si>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</si>
  <si>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①収益的収支比率(％)</t>
    <rPh sb="1" eb="4">
      <t>シュウエキテキ</t>
    </rPh>
    <phoneticPr fontId="1"/>
  </si>
  <si>
    <t>普及率(％)</t>
  </si>
  <si>
    <t>施設CD</t>
    <rPh sb="0" eb="2">
      <t>シセツ</t>
    </rPh>
    <phoneticPr fontId="1"/>
  </si>
  <si>
    <t>③流動比率(％)</t>
    <rPh sb="1" eb="3">
      <t>リュウドウ</t>
    </rPh>
    <rPh sb="3" eb="5">
      <t>ヒリツ</t>
    </rPh>
    <phoneticPr fontId="1"/>
  </si>
  <si>
    <t>有収率(％)</t>
    <rPh sb="0" eb="1">
      <t>ユウ</t>
    </rPh>
    <rPh sb="1" eb="3">
      <t>シュウリツ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</si>
  <si>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</si>
  <si>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</si>
  <si>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</si>
  <si>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「費用の効率性」</t>
    <rPh sb="1" eb="3">
      <t>ヒヨウ</t>
    </rPh>
    <rPh sb="4" eb="6">
      <t>コウリツ</t>
    </rPh>
    <rPh sb="6" eb="7">
      <t>セイ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</si>
  <si>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</si>
  <si>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</si>
  <si>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</si>
  <si>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</si>
  <si>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</si>
  <si>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</si>
  <si>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</si>
  <si>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比率(N-3)</t>
    <rPh sb="0" eb="2">
      <t>ヒリツ</t>
    </rPh>
    <phoneticPr fontId="1"/>
  </si>
  <si>
    <t>平成29年度全国平均</t>
  </si>
  <si>
    <t>「債務残高」</t>
    <rPh sb="1" eb="3">
      <t>サイム</t>
    </rPh>
    <rPh sb="3" eb="5">
      <t>ザンダカ</t>
    </rPh>
    <phoneticPr fontId="1"/>
  </si>
  <si>
    <t>項番</t>
    <rPh sb="0" eb="2">
      <t>コウバン</t>
    </rPh>
    <phoneticPr fontId="1"/>
  </si>
  <si>
    <t>分析欄</t>
    <rPh sb="0" eb="2">
      <t>ブンセキ</t>
    </rPh>
    <rPh sb="2" eb="3">
      <t>ラン</t>
    </rPh>
    <phoneticPr fontId="1"/>
  </si>
  <si>
    <t>「施設の効率性」</t>
    <rPh sb="1" eb="3">
      <t>シセツ</t>
    </rPh>
    <rPh sb="4" eb="6">
      <t>コウリツ</t>
    </rPh>
    <rPh sb="6" eb="7">
      <t>セイ</t>
    </rPh>
    <phoneticPr fontId="1"/>
  </si>
  <si>
    <t>-</t>
  </si>
  <si>
    <t>1. 経営の健全性・効率性について</t>
  </si>
  <si>
    <t>「単年度の収支」</t>
  </si>
  <si>
    <t>「累積欠損」</t>
    <rPh sb="1" eb="3">
      <t>ルイセキ</t>
    </rPh>
    <rPh sb="3" eb="5">
      <t>ケッソン</t>
    </rPh>
    <phoneticPr fontId="1"/>
  </si>
  <si>
    <t>「支払能力」</t>
  </si>
  <si>
    <t>業務CD</t>
    <rPh sb="0" eb="2">
      <t>ギョウム</t>
    </rPh>
    <phoneticPr fontId="1"/>
  </si>
  <si>
    <t>2. 老朽化の状況について</t>
  </si>
  <si>
    <t>1④</t>
  </si>
  <si>
    <t>「使用料対象の捕捉」</t>
    <rPh sb="1" eb="4">
      <t>シヨウリョウ</t>
    </rPh>
    <rPh sb="4" eb="6">
      <t>タイショウ</t>
    </rPh>
    <rPh sb="7" eb="9">
      <t>ホソク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</si>
  <si>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</si>
  <si>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基本情報</t>
    <rPh sb="0" eb="2">
      <t>キホン</t>
    </rPh>
    <rPh sb="2" eb="4">
      <t>ジョウホウ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</si>
  <si>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</si>
  <si>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「管渠の経年化の状況」</t>
    <rPh sb="4" eb="7">
      <t>ケイネンカ</t>
    </rPh>
    <rPh sb="8" eb="10">
      <t>ジョウキョウ</t>
    </rPh>
    <phoneticPr fontId="1"/>
  </si>
  <si>
    <t>2③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</si>
  <si>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1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</si>
  <si>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</si>
  <si>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</si>
  <si>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1"/>
  </si>
  <si>
    <t>1①</t>
  </si>
  <si>
    <t>1②</t>
  </si>
  <si>
    <t>1③</t>
  </si>
  <si>
    <t>1⑥</t>
  </si>
  <si>
    <t>1⑦</t>
  </si>
  <si>
    <t>2②</t>
  </si>
  <si>
    <t>団体CD</t>
    <rPh sb="0" eb="2">
      <t>ダンタイ</t>
    </rPh>
    <phoneticPr fontId="1"/>
  </si>
  <si>
    <t>都道府県名</t>
    <rPh sb="0" eb="4">
      <t>トドウフケン</t>
    </rPh>
    <rPh sb="4" eb="5">
      <t>メイ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</si>
  <si>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</si>
  <si>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</si>
  <si>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②累積欠損金比率(％)</t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</si>
  <si>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</si>
  <si>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</si>
  <si>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</si>
  <si>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</si>
  <si>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</si>
  <si>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</si>
  <si>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</si>
  <si>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</si>
  <si>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</si>
  <si>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</si>
  <si>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</si>
  <si>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</si>
  <si>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</si>
  <si>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</si>
  <si>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</si>
  <si>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</si>
  <si>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</si>
  <si>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</si>
  <si>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</si>
  <si>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</si>
  <si>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</si>
  <si>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</si>
  <si>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</si>
  <si>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</si>
  <si>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</si>
  <si>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</si>
  <si>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</si>
  <si>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</si>
  <si>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</si>
  <si>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</si>
  <si>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</si>
  <si>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</si>
  <si>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</si>
  <si>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</si>
  <si>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</si>
  <si>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</si>
  <si>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</si>
  <si>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</si>
  <si>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</si>
  <si>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</si>
  <si>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</si>
  <si>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</si>
  <si>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</si>
  <si>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</si>
  <si>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</si>
  <si>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</si>
  <si>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■法定耐用年数（50年）を超えた管渠はないが、劣化が確認された管渠については、随時修繕等を実施している。</t>
    <rPh sb="10" eb="11">
      <t>ネン</t>
    </rPh>
    <phoneticPr fontId="1"/>
  </si>
  <si>
    <t>■農業集落排水事業については整備が完了しており、区域拡大の予定が無いことから、施設の更新が課題となってくる。
■農業集落排水事業は、農業用水の保全を目的とした事業である。該当地区の人口減少が著しいこともあり、収益率は低い状況にある。
■今後公営企業へ移行する際に、老朽化が進む管渠等の修繕に充てる財源を確保するため、使用料改定を検討していく。しかし、前述のとおり人口減少が著しい地区であることから、料金改定を行ったとしても劇的な増収は期待できないため、既存管渠を利用しつつ、公共下水道への切り替えも視野に入れる必要がある。</t>
    <rPh sb="80" eb="82">
      <t>ジギョウ</t>
    </rPh>
    <rPh sb="86" eb="88">
      <t>ガイトウ</t>
    </rPh>
    <rPh sb="88" eb="90">
      <t>チク</t>
    </rPh>
    <rPh sb="177" eb="179">
      <t>ゼンジュツ</t>
    </rPh>
    <rPh sb="206" eb="207">
      <t>オコナ</t>
    </rPh>
    <rPh sb="216" eb="218">
      <t>ゾウシュウ</t>
    </rPh>
    <rPh sb="254" eb="255">
      <t>イ</t>
    </rPh>
    <rPh sb="257" eb="259">
      <t>ヒツヨウ</t>
    </rPh>
    <phoneticPr fontId="1"/>
  </si>
  <si>
    <t>■事業区域内の整備は既に完了しており、維持管理が事業の主たる業務となっている。①収益的支出比率は100％を下回っており、使用料以外の収入（一般会計からの繰入金など）に依存している。
　⑤経費回収率は類似団体の平均を上回っているが、⑥汚水処理原価、⑧水洗化率は下回る状況にある。
■今後も管渠や施設設備等の更新費用増加が見込まれるため、使用料の見直しを行い、財源を確保することが求められる。</t>
    <rPh sb="10" eb="11">
      <t>スデ</t>
    </rPh>
    <rPh sb="24" eb="26">
      <t>ジギョウ</t>
    </rPh>
    <rPh sb="27" eb="28">
      <t>シュ</t>
    </rPh>
    <rPh sb="129" eb="131">
      <t>シタマワ</t>
    </rPh>
    <rPh sb="148" eb="150">
      <t>シセツ</t>
    </rPh>
    <rPh sb="150" eb="152">
      <t>セツビ</t>
    </rPh>
    <rPh sb="152" eb="153">
      <t>トウ</t>
    </rPh>
    <rPh sb="169" eb="172">
      <t>シヨウリョウ</t>
    </rPh>
    <rPh sb="177" eb="17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</si>
</sst>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92832"/>
        <c:axId val="18882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92832"/>
        <c:axId val="188823960"/>
      </c:lineChart>
      <c:dateAx>
        <c:axId val="11749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823960"/>
        <c:crosses val="autoZero"/>
        <c:auto val="1"/>
        <c:lblOffset val="100"/>
        <c:baseTimeUnit val="years"/>
      </c:dateAx>
      <c:valAx>
        <c:axId val="188823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749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82.05</c:v>
                </c:pt>
                <c:pt idx="1">
                  <c:v>83.64</c:v>
                </c:pt>
                <c:pt idx="2">
                  <c:v>82.73</c:v>
                </c:pt>
                <c:pt idx="3">
                  <c:v>83.64</c:v>
                </c:pt>
                <c:pt idx="4">
                  <c:v>83.18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09328"/>
        <c:axId val="19005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09328"/>
        <c:axId val="190059128"/>
      </c:lineChart>
      <c:dateAx>
        <c:axId val="11840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059128"/>
        <c:crosses val="autoZero"/>
        <c:auto val="1"/>
        <c:lblOffset val="100"/>
        <c:baseTimeUnit val="years"/>
      </c:dateAx>
      <c:valAx>
        <c:axId val="19005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840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</c:v>
                </c:pt>
                <c:pt idx="1">
                  <c:v>89.63</c:v>
                </c:pt>
                <c:pt idx="2">
                  <c:v>89.7</c:v>
                </c:pt>
                <c:pt idx="3">
                  <c:v>89.17</c:v>
                </c:pt>
                <c:pt idx="4">
                  <c:v>83.5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267384"/>
        <c:axId val="1902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67384"/>
        <c:axId val="190267776"/>
      </c:lineChart>
      <c:dateAx>
        <c:axId val="190267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267776"/>
        <c:crosses val="autoZero"/>
        <c:auto val="1"/>
        <c:lblOffset val="100"/>
        <c:baseTimeUnit val="years"/>
      </c:dateAx>
      <c:valAx>
        <c:axId val="19026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90267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82.67</c:v>
                </c:pt>
                <c:pt idx="1">
                  <c:v>80.78</c:v>
                </c:pt>
                <c:pt idx="2">
                  <c:v>79.209999999999994</c:v>
                </c:pt>
                <c:pt idx="3">
                  <c:v>83.57</c:v>
                </c:pt>
                <c:pt idx="4">
                  <c:v>81.540000000000006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75256"/>
        <c:axId val="18870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5256"/>
        <c:axId val="188706488"/>
      </c:lineChart>
      <c:dateAx>
        <c:axId val="18987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706488"/>
        <c:crosses val="autoZero"/>
        <c:auto val="1"/>
        <c:lblOffset val="100"/>
        <c:baseTimeUnit val="years"/>
      </c:dateAx>
      <c:valAx>
        <c:axId val="18870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9875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26344"/>
        <c:axId val="18970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26344"/>
        <c:axId val="189701000"/>
      </c:lineChart>
      <c:dateAx>
        <c:axId val="18962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701000"/>
        <c:crosses val="autoZero"/>
        <c:auto val="1"/>
        <c:lblOffset val="100"/>
        <c:baseTimeUnit val="years"/>
      </c:dateAx>
      <c:valAx>
        <c:axId val="18970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962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74616"/>
        <c:axId val="18976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74616"/>
        <c:axId val="189764560"/>
      </c:lineChart>
      <c:dateAx>
        <c:axId val="18967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764560"/>
        <c:crosses val="autoZero"/>
        <c:auto val="1"/>
        <c:lblOffset val="100"/>
        <c:baseTimeUnit val="years"/>
      </c:dateAx>
      <c:valAx>
        <c:axId val="18976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9674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09720"/>
        <c:axId val="11841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09720"/>
        <c:axId val="118410112"/>
      </c:lineChart>
      <c:dateAx>
        <c:axId val="11840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10112"/>
        <c:crosses val="autoZero"/>
        <c:auto val="1"/>
        <c:lblOffset val="100"/>
        <c:baseTimeUnit val="years"/>
      </c:dateAx>
      <c:valAx>
        <c:axId val="11841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840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11288"/>
        <c:axId val="11841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11288"/>
        <c:axId val="118411680"/>
      </c:lineChart>
      <c:dateAx>
        <c:axId val="118411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11680"/>
        <c:crosses val="autoZero"/>
        <c:auto val="1"/>
        <c:lblOffset val="100"/>
        <c:baseTimeUnit val="years"/>
      </c:dateAx>
      <c:valAx>
        <c:axId val="11841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8411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72.53</c:v>
                </c:pt>
                <c:pt idx="1">
                  <c:v>66.77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12856"/>
        <c:axId val="19005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12856"/>
        <c:axId val="190056384"/>
      </c:lineChart>
      <c:dateAx>
        <c:axId val="118412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056384"/>
        <c:crosses val="autoZero"/>
        <c:auto val="1"/>
        <c:lblOffset val="100"/>
        <c:baseTimeUnit val="years"/>
      </c:dateAx>
      <c:valAx>
        <c:axId val="19005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8412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82.83</c:v>
                </c:pt>
                <c:pt idx="1">
                  <c:v>92.21</c:v>
                </c:pt>
                <c:pt idx="2">
                  <c:v>78.069999999999993</c:v>
                </c:pt>
                <c:pt idx="3">
                  <c:v>76.22</c:v>
                </c:pt>
                <c:pt idx="4">
                  <c:v>87.89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57560"/>
        <c:axId val="19005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57560"/>
        <c:axId val="190057952"/>
      </c:lineChart>
      <c:dateAx>
        <c:axId val="190057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057952"/>
        <c:crosses val="autoZero"/>
        <c:auto val="1"/>
        <c:lblOffset val="100"/>
        <c:baseTimeUnit val="years"/>
      </c:dateAx>
      <c:valAx>
        <c:axId val="19005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90057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175.83</c:v>
                </c:pt>
                <c:pt idx="3">
                  <c:v>174.16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08936"/>
        <c:axId val="11840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08936"/>
        <c:axId val="118408544"/>
      </c:lineChart>
      <c:dateAx>
        <c:axId val="11840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08544"/>
        <c:crosses val="autoZero"/>
        <c:auto val="1"/>
        <c:lblOffset val="100"/>
        <c:baseTimeUnit val="years"/>
      </c:dateAx>
      <c:valAx>
        <c:axId val="11840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840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【814.89】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【255.52】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</row>
    <row r="3" spans="1:78" ht="9.75" customHeight="1" x14ac:dyDescent="0.1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</row>
    <row r="4" spans="1:78" ht="9.75" customHeight="1" x14ac:dyDescent="0.15">
      <c r="A4" s="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栃木県　さくら市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3</v>
      </c>
      <c r="C7" s="42"/>
      <c r="D7" s="42"/>
      <c r="E7" s="42"/>
      <c r="F7" s="42"/>
      <c r="G7" s="42"/>
      <c r="H7" s="42"/>
      <c r="I7" s="42" t="s">
        <v>12</v>
      </c>
      <c r="J7" s="42"/>
      <c r="K7" s="42"/>
      <c r="L7" s="42"/>
      <c r="M7" s="42"/>
      <c r="N7" s="42"/>
      <c r="O7" s="42"/>
      <c r="P7" s="42" t="s">
        <v>4</v>
      </c>
      <c r="Q7" s="42"/>
      <c r="R7" s="42"/>
      <c r="S7" s="42"/>
      <c r="T7" s="42"/>
      <c r="U7" s="42"/>
      <c r="V7" s="42"/>
      <c r="W7" s="42" t="s">
        <v>14</v>
      </c>
      <c r="X7" s="42"/>
      <c r="Y7" s="42"/>
      <c r="Z7" s="42"/>
      <c r="AA7" s="42"/>
      <c r="AB7" s="42"/>
      <c r="AC7" s="42"/>
      <c r="AD7" s="42" t="s">
        <v>7</v>
      </c>
      <c r="AE7" s="42"/>
      <c r="AF7" s="42"/>
      <c r="AG7" s="42"/>
      <c r="AH7" s="42"/>
      <c r="AI7" s="42"/>
      <c r="AJ7" s="42"/>
      <c r="AK7" s="3"/>
      <c r="AL7" s="42" t="s">
        <v>15</v>
      </c>
      <c r="AM7" s="42"/>
      <c r="AN7" s="42"/>
      <c r="AO7" s="42"/>
      <c r="AP7" s="42"/>
      <c r="AQ7" s="42"/>
      <c r="AR7" s="42"/>
      <c r="AS7" s="42"/>
      <c r="AT7" s="42" t="s">
        <v>8</v>
      </c>
      <c r="AU7" s="42"/>
      <c r="AV7" s="42"/>
      <c r="AW7" s="42"/>
      <c r="AX7" s="42"/>
      <c r="AY7" s="42"/>
      <c r="AZ7" s="42"/>
      <c r="BA7" s="42"/>
      <c r="BB7" s="42" t="s">
        <v>16</v>
      </c>
      <c r="BC7" s="42"/>
      <c r="BD7" s="42"/>
      <c r="BE7" s="42"/>
      <c r="BF7" s="42"/>
      <c r="BG7" s="42"/>
      <c r="BH7" s="42"/>
      <c r="BI7" s="42"/>
      <c r="BJ7" s="3"/>
      <c r="BK7" s="3"/>
      <c r="BL7" s="14" t="s">
        <v>17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22"/>
    </row>
    <row r="8" spans="1:78" ht="18.75" customHeight="1" x14ac:dyDescent="0.15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農業集落排水</v>
      </c>
      <c r="Q8" s="43"/>
      <c r="R8" s="43"/>
      <c r="S8" s="43"/>
      <c r="T8" s="43"/>
      <c r="U8" s="43"/>
      <c r="V8" s="43"/>
      <c r="W8" s="43" t="str">
        <f>データ!L6</f>
        <v>F2</v>
      </c>
      <c r="X8" s="43"/>
      <c r="Y8" s="43"/>
      <c r="Z8" s="43"/>
      <c r="AA8" s="43"/>
      <c r="AB8" s="43"/>
      <c r="AC8" s="43"/>
      <c r="AD8" s="44" t="str">
        <f>データ!$M$6</f>
        <v>非設置</v>
      </c>
      <c r="AE8" s="44"/>
      <c r="AF8" s="44"/>
      <c r="AG8" s="44"/>
      <c r="AH8" s="44"/>
      <c r="AI8" s="44"/>
      <c r="AJ8" s="44"/>
      <c r="AK8" s="3"/>
      <c r="AL8" s="45">
        <f>データ!S6</f>
        <v>44378</v>
      </c>
      <c r="AM8" s="45"/>
      <c r="AN8" s="45"/>
      <c r="AO8" s="45"/>
      <c r="AP8" s="45"/>
      <c r="AQ8" s="45"/>
      <c r="AR8" s="45"/>
      <c r="AS8" s="45"/>
      <c r="AT8" s="46">
        <f>データ!T6</f>
        <v>125.63</v>
      </c>
      <c r="AU8" s="46"/>
      <c r="AV8" s="46"/>
      <c r="AW8" s="46"/>
      <c r="AX8" s="46"/>
      <c r="AY8" s="46"/>
      <c r="AZ8" s="46"/>
      <c r="BA8" s="46"/>
      <c r="BB8" s="46">
        <f>データ!U6</f>
        <v>353.24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13</v>
      </c>
      <c r="BM8" s="48"/>
      <c r="BN8" s="16" t="s">
        <v>19</v>
      </c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23"/>
    </row>
    <row r="9" spans="1:78" ht="18.75" customHeight="1" x14ac:dyDescent="0.15">
      <c r="A9" s="2"/>
      <c r="B9" s="42" t="s">
        <v>20</v>
      </c>
      <c r="C9" s="42"/>
      <c r="D9" s="42"/>
      <c r="E9" s="42"/>
      <c r="F9" s="42"/>
      <c r="G9" s="42"/>
      <c r="H9" s="42"/>
      <c r="I9" s="42" t="s">
        <v>22</v>
      </c>
      <c r="J9" s="42"/>
      <c r="K9" s="42"/>
      <c r="L9" s="42"/>
      <c r="M9" s="42"/>
      <c r="N9" s="42"/>
      <c r="O9" s="42"/>
      <c r="P9" s="42" t="s">
        <v>24</v>
      </c>
      <c r="Q9" s="42"/>
      <c r="R9" s="42"/>
      <c r="S9" s="42"/>
      <c r="T9" s="42"/>
      <c r="U9" s="42"/>
      <c r="V9" s="42"/>
      <c r="W9" s="42" t="s">
        <v>27</v>
      </c>
      <c r="X9" s="42"/>
      <c r="Y9" s="42"/>
      <c r="Z9" s="42"/>
      <c r="AA9" s="42"/>
      <c r="AB9" s="42"/>
      <c r="AC9" s="42"/>
      <c r="AD9" s="42" t="s">
        <v>21</v>
      </c>
      <c r="AE9" s="42"/>
      <c r="AF9" s="42"/>
      <c r="AG9" s="42"/>
      <c r="AH9" s="42"/>
      <c r="AI9" s="42"/>
      <c r="AJ9" s="42"/>
      <c r="AK9" s="3"/>
      <c r="AL9" s="42" t="s">
        <v>29</v>
      </c>
      <c r="AM9" s="42"/>
      <c r="AN9" s="42"/>
      <c r="AO9" s="42"/>
      <c r="AP9" s="42"/>
      <c r="AQ9" s="42"/>
      <c r="AR9" s="42"/>
      <c r="AS9" s="42"/>
      <c r="AT9" s="42" t="s">
        <v>30</v>
      </c>
      <c r="AU9" s="42"/>
      <c r="AV9" s="42"/>
      <c r="AW9" s="42"/>
      <c r="AX9" s="42"/>
      <c r="AY9" s="42"/>
      <c r="AZ9" s="42"/>
      <c r="BA9" s="42"/>
      <c r="BB9" s="42" t="s">
        <v>32</v>
      </c>
      <c r="BC9" s="42"/>
      <c r="BD9" s="42"/>
      <c r="BE9" s="42"/>
      <c r="BF9" s="42"/>
      <c r="BG9" s="42"/>
      <c r="BH9" s="42"/>
      <c r="BI9" s="42"/>
      <c r="BJ9" s="3"/>
      <c r="BK9" s="3"/>
      <c r="BL9" s="49" t="s">
        <v>35</v>
      </c>
      <c r="BM9" s="50"/>
      <c r="BN9" s="17" t="s">
        <v>36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4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2.7</v>
      </c>
      <c r="Q10" s="46"/>
      <c r="R10" s="46"/>
      <c r="S10" s="46"/>
      <c r="T10" s="46"/>
      <c r="U10" s="46"/>
      <c r="V10" s="46"/>
      <c r="W10" s="46">
        <f>データ!Q6</f>
        <v>71.569999999999993</v>
      </c>
      <c r="X10" s="46"/>
      <c r="Y10" s="46"/>
      <c r="Z10" s="46"/>
      <c r="AA10" s="46"/>
      <c r="AB10" s="46"/>
      <c r="AC10" s="46"/>
      <c r="AD10" s="45">
        <f>データ!R6</f>
        <v>2480</v>
      </c>
      <c r="AE10" s="45"/>
      <c r="AF10" s="45"/>
      <c r="AG10" s="45"/>
      <c r="AH10" s="45"/>
      <c r="AI10" s="45"/>
      <c r="AJ10" s="45"/>
      <c r="AK10" s="2"/>
      <c r="AL10" s="45">
        <f>データ!V6</f>
        <v>1194</v>
      </c>
      <c r="AM10" s="45"/>
      <c r="AN10" s="45"/>
      <c r="AO10" s="45"/>
      <c r="AP10" s="45"/>
      <c r="AQ10" s="45"/>
      <c r="AR10" s="45"/>
      <c r="AS10" s="45"/>
      <c r="AT10" s="46">
        <f>データ!W6</f>
        <v>0.35</v>
      </c>
      <c r="AU10" s="46"/>
      <c r="AV10" s="46"/>
      <c r="AW10" s="46"/>
      <c r="AX10" s="46"/>
      <c r="AY10" s="46"/>
      <c r="AZ10" s="46"/>
      <c r="BA10" s="46"/>
      <c r="BB10" s="46">
        <f>データ!X6</f>
        <v>3411.43</v>
      </c>
      <c r="BC10" s="46"/>
      <c r="BD10" s="46"/>
      <c r="BE10" s="46"/>
      <c r="BF10" s="46"/>
      <c r="BG10" s="46"/>
      <c r="BH10" s="46"/>
      <c r="BI10" s="46"/>
      <c r="BJ10" s="2"/>
      <c r="BK10" s="2"/>
      <c r="BL10" s="51" t="s">
        <v>38</v>
      </c>
      <c r="BM10" s="52"/>
      <c r="BN10" s="18" t="s">
        <v>40</v>
      </c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43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46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2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2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2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2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2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2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2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2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2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2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2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2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2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2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2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2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2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2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68" t="s">
        <v>47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"/>
      <c r="R34" s="68" t="s">
        <v>48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1"/>
      <c r="AG34" s="68" t="s">
        <v>49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1"/>
      <c r="AV34" s="68" t="s">
        <v>41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2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1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1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2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2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2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2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2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2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2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2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2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2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2"/>
      <c r="BK45" s="2"/>
      <c r="BL45" s="62" t="s">
        <v>51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2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2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2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2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2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2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2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2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2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2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68" t="s">
        <v>1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1"/>
      <c r="R56" s="68" t="s">
        <v>31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1"/>
      <c r="AG56" s="68" t="s">
        <v>44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1"/>
      <c r="AV56" s="68" t="s">
        <v>53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2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1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1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2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1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2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9" t="s">
        <v>9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2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2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2"/>
      <c r="BK64" s="2"/>
      <c r="BL64" s="62" t="s">
        <v>10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2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2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2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2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2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2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2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2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2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2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2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2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2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2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68" t="s">
        <v>54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1"/>
      <c r="V79" s="11"/>
      <c r="W79" s="68" t="s">
        <v>57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1"/>
      <c r="AP79" s="11"/>
      <c r="AQ79" s="68" t="s">
        <v>59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7"/>
      <c r="BJ79" s="12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1"/>
      <c r="V80" s="11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1"/>
      <c r="AP80" s="11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7"/>
      <c r="BJ80" s="12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7"/>
      <c r="V81" s="7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7"/>
      <c r="AP81" s="7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7"/>
      <c r="BJ81" s="12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60</v>
      </c>
    </row>
    <row r="84" spans="1:78" x14ac:dyDescent="0.15">
      <c r="C84" s="2" t="s">
        <v>61</v>
      </c>
    </row>
    <row r="85" spans="1:78" hidden="1" x14ac:dyDescent="0.15">
      <c r="B85" s="6" t="s">
        <v>62</v>
      </c>
      <c r="C85" s="6"/>
      <c r="D85" s="6"/>
      <c r="E85" s="6" t="s">
        <v>63</v>
      </c>
      <c r="F85" s="6" t="s">
        <v>64</v>
      </c>
      <c r="G85" s="6" t="s">
        <v>65</v>
      </c>
      <c r="H85" s="6" t="s">
        <v>52</v>
      </c>
      <c r="I85" s="6" t="s">
        <v>11</v>
      </c>
      <c r="J85" s="6" t="s">
        <v>66</v>
      </c>
      <c r="K85" s="6" t="s">
        <v>67</v>
      </c>
      <c r="L85" s="6" t="s">
        <v>33</v>
      </c>
      <c r="M85" s="6" t="s">
        <v>37</v>
      </c>
      <c r="N85" s="6" t="s">
        <v>68</v>
      </c>
      <c r="O85" s="6" t="s">
        <v>58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45</v>
      </c>
      <c r="G86" s="6" t="s">
        <v>45</v>
      </c>
      <c r="H86" s="6" t="str">
        <f>データ!BP6</f>
        <v>【814.89】</v>
      </c>
      <c r="I86" s="6" t="str">
        <f>データ!CA6</f>
        <v>【60.64】</v>
      </c>
      <c r="J86" s="6" t="str">
        <f>データ!CL6</f>
        <v>【255.52】</v>
      </c>
      <c r="K86" s="6" t="str">
        <f>データ!CW6</f>
        <v>【52.49】</v>
      </c>
      <c r="L86" s="6" t="str">
        <f>データ!DH6</f>
        <v>【85.49】</v>
      </c>
      <c r="M86" s="6" t="s">
        <v>45</v>
      </c>
      <c r="N86" s="6" t="s">
        <v>45</v>
      </c>
      <c r="O86" s="6" t="str">
        <f>データ!EO6</f>
        <v>【0.11】</v>
      </c>
    </row>
  </sheetData>
  <sheetProtection algorithmName="SHA-512" hashValue="Snz8C6SxzogvqsQaH++gfsFKetCMzMdnTioNpdmIsBXgAQu6WXwfjuW8XLPqz/220GHL4yoFGf5DOg5No21SpA==" saltValue="P5D4/8oMRvaLU/xCEYMcCQ==" spinCount="100000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I1" s="39">
        <v>1</v>
      </c>
      <c r="DJ1" s="39">
        <v>1</v>
      </c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/>
      <c r="DT1" s="39">
        <v>1</v>
      </c>
      <c r="DU1" s="39">
        <v>1</v>
      </c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/>
      <c r="EE1" s="39">
        <v>1</v>
      </c>
      <c r="EF1" s="39">
        <v>1</v>
      </c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/>
    </row>
    <row r="2" spans="1:145" x14ac:dyDescent="0.15">
      <c r="A2" s="27" t="s">
        <v>42</v>
      </c>
      <c r="B2" s="27">
        <f t="shared" ref="B2:EO2" si="0">COLUMN()-1</f>
        <v>1</v>
      </c>
      <c r="C2" s="27">
        <f t="shared" si="0"/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si="0"/>
        <v>71</v>
      </c>
      <c r="BU2" s="27">
        <f t="shared" si="0"/>
        <v>72</v>
      </c>
      <c r="BV2" s="27">
        <f t="shared" si="0"/>
        <v>73</v>
      </c>
      <c r="BW2" s="27">
        <f t="shared" si="0"/>
        <v>74</v>
      </c>
      <c r="BX2" s="27">
        <f t="shared" si="0"/>
        <v>75</v>
      </c>
      <c r="BY2" s="27">
        <f t="shared" si="0"/>
        <v>76</v>
      </c>
      <c r="BZ2" s="27">
        <f t="shared" si="0"/>
        <v>77</v>
      </c>
      <c r="CA2" s="27">
        <f t="shared" si="0"/>
        <v>78</v>
      </c>
      <c r="CB2" s="27">
        <f t="shared" si="0"/>
        <v>79</v>
      </c>
      <c r="CC2" s="27">
        <f t="shared" si="0"/>
        <v>80</v>
      </c>
      <c r="CD2" s="27">
        <f t="shared" si="0"/>
        <v>81</v>
      </c>
      <c r="CE2" s="27">
        <f t="shared" si="0"/>
        <v>82</v>
      </c>
      <c r="CF2" s="27">
        <f t="shared" si="0"/>
        <v>83</v>
      </c>
      <c r="CG2" s="27">
        <f t="shared" si="0"/>
        <v>84</v>
      </c>
      <c r="CH2" s="27">
        <f t="shared" si="0"/>
        <v>85</v>
      </c>
      <c r="CI2" s="27">
        <f t="shared" si="0"/>
        <v>86</v>
      </c>
      <c r="CJ2" s="27">
        <f t="shared" si="0"/>
        <v>87</v>
      </c>
      <c r="CK2" s="27">
        <f t="shared" si="0"/>
        <v>88</v>
      </c>
      <c r="CL2" s="27">
        <f t="shared" si="0"/>
        <v>89</v>
      </c>
      <c r="CM2" s="27">
        <f t="shared" si="0"/>
        <v>90</v>
      </c>
      <c r="CN2" s="27">
        <f t="shared" si="0"/>
        <v>91</v>
      </c>
      <c r="CO2" s="27">
        <f t="shared" si="0"/>
        <v>92</v>
      </c>
      <c r="CP2" s="27">
        <f t="shared" si="0"/>
        <v>93</v>
      </c>
      <c r="CQ2" s="27">
        <f t="shared" si="0"/>
        <v>94</v>
      </c>
      <c r="CR2" s="27">
        <f t="shared" si="0"/>
        <v>95</v>
      </c>
      <c r="CS2" s="27">
        <f t="shared" si="0"/>
        <v>96</v>
      </c>
      <c r="CT2" s="27">
        <f t="shared" si="0"/>
        <v>97</v>
      </c>
      <c r="CU2" s="27">
        <f t="shared" si="0"/>
        <v>98</v>
      </c>
      <c r="CV2" s="27">
        <f t="shared" si="0"/>
        <v>99</v>
      </c>
      <c r="CW2" s="27">
        <f t="shared" si="0"/>
        <v>100</v>
      </c>
      <c r="CX2" s="27">
        <f t="shared" si="0"/>
        <v>101</v>
      </c>
      <c r="CY2" s="27">
        <f t="shared" si="0"/>
        <v>102</v>
      </c>
      <c r="CZ2" s="27">
        <f t="shared" si="0"/>
        <v>103</v>
      </c>
      <c r="DA2" s="27">
        <f t="shared" si="0"/>
        <v>104</v>
      </c>
      <c r="DB2" s="27">
        <f t="shared" si="0"/>
        <v>105</v>
      </c>
      <c r="DC2" s="27">
        <f t="shared" si="0"/>
        <v>106</v>
      </c>
      <c r="DD2" s="27">
        <f t="shared" si="0"/>
        <v>107</v>
      </c>
      <c r="DE2" s="27">
        <f t="shared" si="0"/>
        <v>108</v>
      </c>
      <c r="DF2" s="27">
        <f t="shared" si="0"/>
        <v>109</v>
      </c>
      <c r="DG2" s="27">
        <f t="shared" si="0"/>
        <v>110</v>
      </c>
      <c r="DH2" s="27">
        <f t="shared" si="0"/>
        <v>111</v>
      </c>
      <c r="DI2" s="27">
        <f t="shared" si="0"/>
        <v>112</v>
      </c>
      <c r="DJ2" s="27">
        <f t="shared" si="0"/>
        <v>113</v>
      </c>
      <c r="DK2" s="27">
        <f t="shared" si="0"/>
        <v>114</v>
      </c>
      <c r="DL2" s="27">
        <f t="shared" si="0"/>
        <v>115</v>
      </c>
      <c r="DM2" s="27">
        <f t="shared" si="0"/>
        <v>116</v>
      </c>
      <c r="DN2" s="27">
        <f t="shared" si="0"/>
        <v>117</v>
      </c>
      <c r="DO2" s="27">
        <f t="shared" si="0"/>
        <v>118</v>
      </c>
      <c r="DP2" s="27">
        <f t="shared" si="0"/>
        <v>119</v>
      </c>
      <c r="DQ2" s="27">
        <f t="shared" si="0"/>
        <v>120</v>
      </c>
      <c r="DR2" s="27">
        <f t="shared" si="0"/>
        <v>121</v>
      </c>
      <c r="DS2" s="27">
        <f t="shared" si="0"/>
        <v>122</v>
      </c>
      <c r="DT2" s="27">
        <f t="shared" si="0"/>
        <v>123</v>
      </c>
      <c r="DU2" s="27">
        <f t="shared" si="0"/>
        <v>124</v>
      </c>
      <c r="DV2" s="27">
        <f t="shared" si="0"/>
        <v>125</v>
      </c>
      <c r="DW2" s="27">
        <f t="shared" si="0"/>
        <v>126</v>
      </c>
      <c r="DX2" s="27">
        <f t="shared" si="0"/>
        <v>127</v>
      </c>
      <c r="DY2" s="27">
        <f t="shared" si="0"/>
        <v>128</v>
      </c>
      <c r="DZ2" s="27">
        <f t="shared" si="0"/>
        <v>129</v>
      </c>
      <c r="EA2" s="27">
        <f t="shared" si="0"/>
        <v>130</v>
      </c>
      <c r="EB2" s="27">
        <f t="shared" si="0"/>
        <v>131</v>
      </c>
      <c r="EC2" s="27">
        <f t="shared" si="0"/>
        <v>132</v>
      </c>
      <c r="ED2" s="27">
        <f t="shared" si="0"/>
        <v>133</v>
      </c>
      <c r="EE2" s="27">
        <f t="shared" si="0"/>
        <v>134</v>
      </c>
      <c r="EF2" s="27">
        <f t="shared" si="0"/>
        <v>135</v>
      </c>
      <c r="EG2" s="27">
        <f t="shared" si="0"/>
        <v>136</v>
      </c>
      <c r="EH2" s="27">
        <f t="shared" si="0"/>
        <v>137</v>
      </c>
      <c r="EI2" s="27">
        <f t="shared" si="0"/>
        <v>138</v>
      </c>
      <c r="EJ2" s="27">
        <f t="shared" si="0"/>
        <v>139</v>
      </c>
      <c r="EK2" s="27">
        <f t="shared" si="0"/>
        <v>140</v>
      </c>
      <c r="EL2" s="27">
        <f t="shared" si="0"/>
        <v>141</v>
      </c>
      <c r="EM2" s="27">
        <f t="shared" si="0"/>
        <v>142</v>
      </c>
      <c r="EN2" s="27">
        <f t="shared" si="0"/>
        <v>143</v>
      </c>
      <c r="EO2" s="27">
        <f t="shared" si="0"/>
        <v>144</v>
      </c>
    </row>
    <row r="3" spans="1:145" x14ac:dyDescent="0.15">
      <c r="A3" s="27" t="s">
        <v>18</v>
      </c>
      <c r="B3" s="29" t="s">
        <v>34</v>
      </c>
      <c r="C3" s="29" t="s">
        <v>69</v>
      </c>
      <c r="D3" s="29" t="s">
        <v>50</v>
      </c>
      <c r="E3" s="29" t="s">
        <v>6</v>
      </c>
      <c r="F3" s="29" t="s">
        <v>5</v>
      </c>
      <c r="G3" s="29" t="s">
        <v>25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71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9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72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23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73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26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79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80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81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82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83</v>
      </c>
      <c r="B5" s="31"/>
      <c r="C5" s="31"/>
      <c r="D5" s="31"/>
      <c r="E5" s="31"/>
      <c r="F5" s="31"/>
      <c r="G5" s="31"/>
      <c r="H5" s="35" t="s">
        <v>70</v>
      </c>
      <c r="I5" s="35" t="s">
        <v>84</v>
      </c>
      <c r="J5" s="35" t="s">
        <v>85</v>
      </c>
      <c r="K5" s="35" t="s">
        <v>86</v>
      </c>
      <c r="L5" s="35" t="s">
        <v>87</v>
      </c>
      <c r="M5" s="35" t="s">
        <v>7</v>
      </c>
      <c r="N5" s="35" t="s">
        <v>88</v>
      </c>
      <c r="O5" s="35" t="s">
        <v>89</v>
      </c>
      <c r="P5" s="35" t="s">
        <v>90</v>
      </c>
      <c r="Q5" s="35" t="s">
        <v>91</v>
      </c>
      <c r="R5" s="35" t="s">
        <v>2</v>
      </c>
      <c r="S5" s="35" t="s">
        <v>92</v>
      </c>
      <c r="T5" s="35" t="s">
        <v>93</v>
      </c>
      <c r="U5" s="35" t="s">
        <v>78</v>
      </c>
      <c r="V5" s="35" t="s">
        <v>94</v>
      </c>
      <c r="W5" s="35" t="s">
        <v>95</v>
      </c>
      <c r="X5" s="35" t="s">
        <v>96</v>
      </c>
      <c r="Y5" s="35" t="s">
        <v>97</v>
      </c>
      <c r="Z5" s="35" t="s">
        <v>39</v>
      </c>
      <c r="AA5" s="35" t="s">
        <v>98</v>
      </c>
      <c r="AB5" s="35" t="s">
        <v>99</v>
      </c>
      <c r="AC5" s="35" t="s">
        <v>100</v>
      </c>
      <c r="AD5" s="35" t="s">
        <v>101</v>
      </c>
      <c r="AE5" s="35" t="s">
        <v>103</v>
      </c>
      <c r="AF5" s="35" t="s">
        <v>104</v>
      </c>
      <c r="AG5" s="35" t="s">
        <v>105</v>
      </c>
      <c r="AH5" s="35" t="s">
        <v>106</v>
      </c>
      <c r="AI5" s="35" t="s">
        <v>62</v>
      </c>
      <c r="AJ5" s="35" t="s">
        <v>97</v>
      </c>
      <c r="AK5" s="35" t="s">
        <v>39</v>
      </c>
      <c r="AL5" s="35" t="s">
        <v>98</v>
      </c>
      <c r="AM5" s="35" t="s">
        <v>99</v>
      </c>
      <c r="AN5" s="35" t="s">
        <v>100</v>
      </c>
      <c r="AO5" s="35" t="s">
        <v>101</v>
      </c>
      <c r="AP5" s="35" t="s">
        <v>103</v>
      </c>
      <c r="AQ5" s="35" t="s">
        <v>104</v>
      </c>
      <c r="AR5" s="35" t="s">
        <v>105</v>
      </c>
      <c r="AS5" s="35" t="s">
        <v>106</v>
      </c>
      <c r="AT5" s="35" t="s">
        <v>102</v>
      </c>
      <c r="AU5" s="35" t="s">
        <v>97</v>
      </c>
      <c r="AV5" s="35" t="s">
        <v>39</v>
      </c>
      <c r="AW5" s="35" t="s">
        <v>98</v>
      </c>
      <c r="AX5" s="35" t="s">
        <v>99</v>
      </c>
      <c r="AY5" s="35" t="s">
        <v>100</v>
      </c>
      <c r="AZ5" s="35" t="s">
        <v>101</v>
      </c>
      <c r="BA5" s="35" t="s">
        <v>103</v>
      </c>
      <c r="BB5" s="35" t="s">
        <v>104</v>
      </c>
      <c r="BC5" s="35" t="s">
        <v>105</v>
      </c>
      <c r="BD5" s="35" t="s">
        <v>106</v>
      </c>
      <c r="BE5" s="35" t="s">
        <v>102</v>
      </c>
      <c r="BF5" s="35" t="s">
        <v>97</v>
      </c>
      <c r="BG5" s="35" t="s">
        <v>39</v>
      </c>
      <c r="BH5" s="35" t="s">
        <v>98</v>
      </c>
      <c r="BI5" s="35" t="s">
        <v>99</v>
      </c>
      <c r="BJ5" s="35" t="s">
        <v>100</v>
      </c>
      <c r="BK5" s="35" t="s">
        <v>101</v>
      </c>
      <c r="BL5" s="35" t="s">
        <v>103</v>
      </c>
      <c r="BM5" s="35" t="s">
        <v>104</v>
      </c>
      <c r="BN5" s="35" t="s">
        <v>105</v>
      </c>
      <c r="BO5" s="35" t="s">
        <v>106</v>
      </c>
      <c r="BP5" s="35" t="s">
        <v>102</v>
      </c>
      <c r="BQ5" s="35" t="s">
        <v>97</v>
      </c>
      <c r="BR5" s="35" t="s">
        <v>39</v>
      </c>
      <c r="BS5" s="35" t="s">
        <v>98</v>
      </c>
      <c r="BT5" s="35" t="s">
        <v>99</v>
      </c>
      <c r="BU5" s="35" t="s">
        <v>100</v>
      </c>
      <c r="BV5" s="35" t="s">
        <v>101</v>
      </c>
      <c r="BW5" s="35" t="s">
        <v>103</v>
      </c>
      <c r="BX5" s="35" t="s">
        <v>104</v>
      </c>
      <c r="BY5" s="35" t="s">
        <v>105</v>
      </c>
      <c r="BZ5" s="35" t="s">
        <v>106</v>
      </c>
      <c r="CA5" s="35" t="s">
        <v>102</v>
      </c>
      <c r="CB5" s="35" t="s">
        <v>97</v>
      </c>
      <c r="CC5" s="35" t="s">
        <v>39</v>
      </c>
      <c r="CD5" s="35" t="s">
        <v>98</v>
      </c>
      <c r="CE5" s="35" t="s">
        <v>99</v>
      </c>
      <c r="CF5" s="35" t="s">
        <v>100</v>
      </c>
      <c r="CG5" s="35" t="s">
        <v>101</v>
      </c>
      <c r="CH5" s="35" t="s">
        <v>103</v>
      </c>
      <c r="CI5" s="35" t="s">
        <v>104</v>
      </c>
      <c r="CJ5" s="35" t="s">
        <v>105</v>
      </c>
      <c r="CK5" s="35" t="s">
        <v>106</v>
      </c>
      <c r="CL5" s="35" t="s">
        <v>102</v>
      </c>
      <c r="CM5" s="35" t="s">
        <v>97</v>
      </c>
      <c r="CN5" s="35" t="s">
        <v>39</v>
      </c>
      <c r="CO5" s="35" t="s">
        <v>98</v>
      </c>
      <c r="CP5" s="35" t="s">
        <v>99</v>
      </c>
      <c r="CQ5" s="35" t="s">
        <v>100</v>
      </c>
      <c r="CR5" s="35" t="s">
        <v>101</v>
      </c>
      <c r="CS5" s="35" t="s">
        <v>103</v>
      </c>
      <c r="CT5" s="35" t="s">
        <v>104</v>
      </c>
      <c r="CU5" s="35" t="s">
        <v>105</v>
      </c>
      <c r="CV5" s="35" t="s">
        <v>106</v>
      </c>
      <c r="CW5" s="35" t="s">
        <v>102</v>
      </c>
      <c r="CX5" s="35" t="s">
        <v>97</v>
      </c>
      <c r="CY5" s="35" t="s">
        <v>39</v>
      </c>
      <c r="CZ5" s="35" t="s">
        <v>98</v>
      </c>
      <c r="DA5" s="35" t="s">
        <v>99</v>
      </c>
      <c r="DB5" s="35" t="s">
        <v>100</v>
      </c>
      <c r="DC5" s="35" t="s">
        <v>101</v>
      </c>
      <c r="DD5" s="35" t="s">
        <v>103</v>
      </c>
      <c r="DE5" s="35" t="s">
        <v>104</v>
      </c>
      <c r="DF5" s="35" t="s">
        <v>105</v>
      </c>
      <c r="DG5" s="35" t="s">
        <v>106</v>
      </c>
      <c r="DH5" s="35" t="s">
        <v>102</v>
      </c>
      <c r="DI5" s="35" t="s">
        <v>97</v>
      </c>
      <c r="DJ5" s="35" t="s">
        <v>39</v>
      </c>
      <c r="DK5" s="35" t="s">
        <v>98</v>
      </c>
      <c r="DL5" s="35" t="s">
        <v>99</v>
      </c>
      <c r="DM5" s="35" t="s">
        <v>100</v>
      </c>
      <c r="DN5" s="35" t="s">
        <v>101</v>
      </c>
      <c r="DO5" s="35" t="s">
        <v>103</v>
      </c>
      <c r="DP5" s="35" t="s">
        <v>104</v>
      </c>
      <c r="DQ5" s="35" t="s">
        <v>105</v>
      </c>
      <c r="DR5" s="35" t="s">
        <v>106</v>
      </c>
      <c r="DS5" s="35" t="s">
        <v>102</v>
      </c>
      <c r="DT5" s="35" t="s">
        <v>97</v>
      </c>
      <c r="DU5" s="35" t="s">
        <v>39</v>
      </c>
      <c r="DV5" s="35" t="s">
        <v>98</v>
      </c>
      <c r="DW5" s="35" t="s">
        <v>99</v>
      </c>
      <c r="DX5" s="35" t="s">
        <v>100</v>
      </c>
      <c r="DY5" s="35" t="s">
        <v>101</v>
      </c>
      <c r="DZ5" s="35" t="s">
        <v>103</v>
      </c>
      <c r="EA5" s="35" t="s">
        <v>104</v>
      </c>
      <c r="EB5" s="35" t="s">
        <v>105</v>
      </c>
      <c r="EC5" s="35" t="s">
        <v>106</v>
      </c>
      <c r="ED5" s="35" t="s">
        <v>102</v>
      </c>
      <c r="EE5" s="35" t="s">
        <v>97</v>
      </c>
      <c r="EF5" s="35" t="s">
        <v>39</v>
      </c>
      <c r="EG5" s="35" t="s">
        <v>98</v>
      </c>
      <c r="EH5" s="35" t="s">
        <v>99</v>
      </c>
      <c r="EI5" s="35" t="s">
        <v>100</v>
      </c>
      <c r="EJ5" s="35" t="s">
        <v>101</v>
      </c>
      <c r="EK5" s="35" t="s">
        <v>103</v>
      </c>
      <c r="EL5" s="35" t="s">
        <v>104</v>
      </c>
      <c r="EM5" s="35" t="s">
        <v>105</v>
      </c>
      <c r="EN5" s="35" t="s">
        <v>106</v>
      </c>
      <c r="EO5" s="35" t="s">
        <v>102</v>
      </c>
    </row>
    <row r="6" spans="1:145" s="26" customFormat="1" x14ac:dyDescent="0.15">
      <c r="A6" s="27" t="s">
        <v>107</v>
      </c>
      <c r="B6" s="32">
        <f t="shared" ref="B6:X6" si="1">B7</f>
        <v>2017</v>
      </c>
      <c r="C6" s="32">
        <f t="shared" si="1"/>
        <v>92142</v>
      </c>
      <c r="D6" s="32">
        <f t="shared" si="1"/>
        <v>47</v>
      </c>
      <c r="E6" s="32">
        <f t="shared" si="1"/>
        <v>17</v>
      </c>
      <c r="F6" s="32">
        <f t="shared" si="1"/>
        <v>5</v>
      </c>
      <c r="G6" s="32">
        <f t="shared" si="1"/>
        <v>0</v>
      </c>
      <c r="H6" s="32" t="str">
        <f t="shared" si="1"/>
        <v>栃木県　さくら市</v>
      </c>
      <c r="I6" s="32" t="str">
        <f t="shared" si="1"/>
        <v>法非適用</v>
      </c>
      <c r="J6" s="32" t="str">
        <f t="shared" si="1"/>
        <v>下水道事業</v>
      </c>
      <c r="K6" s="32" t="str">
        <f t="shared" si="1"/>
        <v>農業集落排水</v>
      </c>
      <c r="L6" s="32" t="str">
        <f t="shared" si="1"/>
        <v>F2</v>
      </c>
      <c r="M6" s="32" t="str">
        <f t="shared" si="1"/>
        <v>非設置</v>
      </c>
      <c r="N6" s="36" t="str">
        <f t="shared" si="1"/>
        <v>-</v>
      </c>
      <c r="O6" s="36" t="str">
        <f t="shared" si="1"/>
        <v>該当数値なし</v>
      </c>
      <c r="P6" s="36">
        <f t="shared" si="1"/>
        <v>2.7</v>
      </c>
      <c r="Q6" s="36">
        <f t="shared" si="1"/>
        <v>71.569999999999993</v>
      </c>
      <c r="R6" s="36">
        <f t="shared" si="1"/>
        <v>2480</v>
      </c>
      <c r="S6" s="36">
        <f t="shared" si="1"/>
        <v>44378</v>
      </c>
      <c r="T6" s="36">
        <f t="shared" si="1"/>
        <v>125.63</v>
      </c>
      <c r="U6" s="36">
        <f t="shared" si="1"/>
        <v>353.24</v>
      </c>
      <c r="V6" s="36">
        <f t="shared" si="1"/>
        <v>1194</v>
      </c>
      <c r="W6" s="36">
        <f t="shared" si="1"/>
        <v>0.35</v>
      </c>
      <c r="X6" s="36">
        <f t="shared" si="1"/>
        <v>3411.43</v>
      </c>
      <c r="Y6" s="40">
        <f t="shared" ref="Y6:AH6" si="2">IF(Y7="",NA(),Y7)</f>
        <v>82.67</v>
      </c>
      <c r="Z6" s="40">
        <f t="shared" si="2"/>
        <v>80.78</v>
      </c>
      <c r="AA6" s="40">
        <f t="shared" si="2"/>
        <v>79.209999999999994</v>
      </c>
      <c r="AB6" s="40">
        <f t="shared" si="2"/>
        <v>83.57</v>
      </c>
      <c r="AC6" s="40">
        <f t="shared" si="2"/>
        <v>81.540000000000006</v>
      </c>
      <c r="AD6" s="36" t="e">
        <f t="shared" si="2"/>
        <v>#N/A</v>
      </c>
      <c r="AE6" s="36" t="e">
        <f t="shared" si="2"/>
        <v>#N/A</v>
      </c>
      <c r="AF6" s="36" t="e">
        <f t="shared" si="2"/>
        <v>#N/A</v>
      </c>
      <c r="AG6" s="36" t="e">
        <f t="shared" si="2"/>
        <v>#N/A</v>
      </c>
      <c r="AH6" s="36" t="e">
        <f t="shared" si="2"/>
        <v>#N/A</v>
      </c>
      <c r="AI6" s="36" t="str">
        <f>IF(AI7="","",IF(AI7="-","【-】","【"&amp;SUBSTITUTE(TEXT(AI7,"#,##0.00"),"-","△")&amp;"】"))</f>
        <v/>
      </c>
      <c r="AJ6" s="36" t="e">
        <f t="shared" ref="AJ6:AS6" si="3">IF(AJ7="",NA(),AJ7)</f>
        <v>#N/A</v>
      </c>
      <c r="AK6" s="36" t="e">
        <f t="shared" si="3"/>
        <v>#N/A</v>
      </c>
      <c r="AL6" s="36" t="e">
        <f t="shared" si="3"/>
        <v>#N/A</v>
      </c>
      <c r="AM6" s="36" t="e">
        <f t="shared" si="3"/>
        <v>#N/A</v>
      </c>
      <c r="AN6" s="36" t="e">
        <f t="shared" si="3"/>
        <v>#N/A</v>
      </c>
      <c r="AO6" s="36" t="e">
        <f t="shared" si="3"/>
        <v>#N/A</v>
      </c>
      <c r="AP6" s="36" t="e">
        <f t="shared" si="3"/>
        <v>#N/A</v>
      </c>
      <c r="AQ6" s="36" t="e">
        <f t="shared" si="3"/>
        <v>#N/A</v>
      </c>
      <c r="AR6" s="36" t="e">
        <f t="shared" si="3"/>
        <v>#N/A</v>
      </c>
      <c r="AS6" s="36" t="e">
        <f t="shared" si="3"/>
        <v>#N/A</v>
      </c>
      <c r="AT6" s="36" t="str">
        <f>IF(AT7="","",IF(AT7="-","【-】","【"&amp;SUBSTITUTE(TEXT(AT7,"#,##0.00"),"-","△")&amp;"】"))</f>
        <v/>
      </c>
      <c r="AU6" s="36" t="e">
        <f t="shared" ref="AU6:BD6" si="4">IF(AU7="",NA(),AU7)</f>
        <v>#N/A</v>
      </c>
      <c r="AV6" s="36" t="e">
        <f t="shared" si="4"/>
        <v>#N/A</v>
      </c>
      <c r="AW6" s="36" t="e">
        <f t="shared" si="4"/>
        <v>#N/A</v>
      </c>
      <c r="AX6" s="36" t="e">
        <f t="shared" si="4"/>
        <v>#N/A</v>
      </c>
      <c r="AY6" s="36" t="e">
        <f t="shared" si="4"/>
        <v>#N/A</v>
      </c>
      <c r="AZ6" s="36" t="e">
        <f t="shared" si="4"/>
        <v>#N/A</v>
      </c>
      <c r="BA6" s="36" t="e">
        <f t="shared" si="4"/>
        <v>#N/A</v>
      </c>
      <c r="BB6" s="36" t="e">
        <f t="shared" si="4"/>
        <v>#N/A</v>
      </c>
      <c r="BC6" s="36" t="e">
        <f t="shared" si="4"/>
        <v>#N/A</v>
      </c>
      <c r="BD6" s="36" t="e">
        <f t="shared" si="4"/>
        <v>#N/A</v>
      </c>
      <c r="BE6" s="36" t="str">
        <f>IF(BE7="","",IF(BE7="-","【-】","【"&amp;SUBSTITUTE(TEXT(BE7,"#,##0.00"),"-","△")&amp;"】"))</f>
        <v/>
      </c>
      <c r="BF6" s="40">
        <f t="shared" ref="BF6:BO6" si="5">IF(BF7="",NA(),BF7)</f>
        <v>72.53</v>
      </c>
      <c r="BG6" s="40">
        <f t="shared" si="5"/>
        <v>66.77</v>
      </c>
      <c r="BH6" s="36">
        <f t="shared" si="5"/>
        <v>0</v>
      </c>
      <c r="BI6" s="36">
        <f t="shared" si="5"/>
        <v>0</v>
      </c>
      <c r="BJ6" s="36">
        <f t="shared" si="5"/>
        <v>0</v>
      </c>
      <c r="BK6" s="40">
        <f t="shared" si="5"/>
        <v>1126.77</v>
      </c>
      <c r="BL6" s="40">
        <f t="shared" si="5"/>
        <v>1044.8</v>
      </c>
      <c r="BM6" s="40">
        <f t="shared" si="5"/>
        <v>1081.8</v>
      </c>
      <c r="BN6" s="40">
        <f t="shared" si="5"/>
        <v>974.93</v>
      </c>
      <c r="BO6" s="40">
        <f t="shared" si="5"/>
        <v>855.8</v>
      </c>
      <c r="BP6" s="36" t="str">
        <f>IF(BP7="","",IF(BP7="-","【-】","【"&amp;SUBSTITUTE(TEXT(BP7,"#,##0.00"),"-","△")&amp;"】"))</f>
        <v>【814.89】</v>
      </c>
      <c r="BQ6" s="40">
        <f t="shared" ref="BQ6:BZ6" si="6">IF(BQ7="",NA(),BQ7)</f>
        <v>82.83</v>
      </c>
      <c r="BR6" s="40">
        <f t="shared" si="6"/>
        <v>92.21</v>
      </c>
      <c r="BS6" s="40">
        <f t="shared" si="6"/>
        <v>78.069999999999993</v>
      </c>
      <c r="BT6" s="40">
        <f t="shared" si="6"/>
        <v>76.22</v>
      </c>
      <c r="BU6" s="40">
        <f t="shared" si="6"/>
        <v>87.89</v>
      </c>
      <c r="BV6" s="40">
        <f t="shared" si="6"/>
        <v>50.9</v>
      </c>
      <c r="BW6" s="40">
        <f t="shared" si="6"/>
        <v>50.82</v>
      </c>
      <c r="BX6" s="40">
        <f t="shared" si="6"/>
        <v>52.19</v>
      </c>
      <c r="BY6" s="40">
        <f t="shared" si="6"/>
        <v>55.32</v>
      </c>
      <c r="BZ6" s="40">
        <f t="shared" si="6"/>
        <v>59.8</v>
      </c>
      <c r="CA6" s="36" t="str">
        <f>IF(CA7="","",IF(CA7="-","【-】","【"&amp;SUBSTITUTE(TEXT(CA7,"#,##0.00"),"-","△")&amp;"】"))</f>
        <v>【60.64】</v>
      </c>
      <c r="CB6" s="40">
        <f t="shared" ref="CB6:CK6" si="7">IF(CB7="",NA(),CB7)</f>
        <v>150</v>
      </c>
      <c r="CC6" s="40">
        <f t="shared" si="7"/>
        <v>150</v>
      </c>
      <c r="CD6" s="40">
        <f t="shared" si="7"/>
        <v>175.83</v>
      </c>
      <c r="CE6" s="40">
        <f t="shared" si="7"/>
        <v>174.16</v>
      </c>
      <c r="CF6" s="40">
        <f t="shared" si="7"/>
        <v>150</v>
      </c>
      <c r="CG6" s="40">
        <f t="shared" si="7"/>
        <v>293.27</v>
      </c>
      <c r="CH6" s="40">
        <f t="shared" si="7"/>
        <v>300.52</v>
      </c>
      <c r="CI6" s="40">
        <f t="shared" si="7"/>
        <v>296.14</v>
      </c>
      <c r="CJ6" s="40">
        <f t="shared" si="7"/>
        <v>283.17</v>
      </c>
      <c r="CK6" s="40">
        <f t="shared" si="7"/>
        <v>263.76</v>
      </c>
      <c r="CL6" s="36" t="str">
        <f>IF(CL7="","",IF(CL7="-","【-】","【"&amp;SUBSTITUTE(TEXT(CL7,"#,##0.00"),"-","△")&amp;"】"))</f>
        <v>【255.52】</v>
      </c>
      <c r="CM6" s="40">
        <f t="shared" ref="CM6:CV6" si="8">IF(CM7="",NA(),CM7)</f>
        <v>82.05</v>
      </c>
      <c r="CN6" s="40">
        <f t="shared" si="8"/>
        <v>83.64</v>
      </c>
      <c r="CO6" s="40">
        <f t="shared" si="8"/>
        <v>82.73</v>
      </c>
      <c r="CP6" s="40">
        <f t="shared" si="8"/>
        <v>83.64</v>
      </c>
      <c r="CQ6" s="40">
        <f t="shared" si="8"/>
        <v>83.18</v>
      </c>
      <c r="CR6" s="40">
        <f t="shared" si="8"/>
        <v>53.78</v>
      </c>
      <c r="CS6" s="40">
        <f t="shared" si="8"/>
        <v>53.24</v>
      </c>
      <c r="CT6" s="40">
        <f t="shared" si="8"/>
        <v>52.31</v>
      </c>
      <c r="CU6" s="40">
        <f t="shared" si="8"/>
        <v>60.65</v>
      </c>
      <c r="CV6" s="40">
        <f t="shared" si="8"/>
        <v>51.75</v>
      </c>
      <c r="CW6" s="36" t="str">
        <f>IF(CW7="","",IF(CW7="-","【-】","【"&amp;SUBSTITUTE(TEXT(CW7,"#,##0.00"),"-","△")&amp;"】"))</f>
        <v>【52.49】</v>
      </c>
      <c r="CX6" s="40">
        <f t="shared" ref="CX6:DG6" si="9">IF(CX7="",NA(),CX7)</f>
        <v>87</v>
      </c>
      <c r="CY6" s="40">
        <f t="shared" si="9"/>
        <v>89.63</v>
      </c>
      <c r="CZ6" s="40">
        <f t="shared" si="9"/>
        <v>89.7</v>
      </c>
      <c r="DA6" s="40">
        <f t="shared" si="9"/>
        <v>89.17</v>
      </c>
      <c r="DB6" s="40">
        <f t="shared" si="9"/>
        <v>83.5</v>
      </c>
      <c r="DC6" s="40">
        <f t="shared" si="9"/>
        <v>84.06</v>
      </c>
      <c r="DD6" s="40">
        <f t="shared" si="9"/>
        <v>84.07</v>
      </c>
      <c r="DE6" s="40">
        <f t="shared" si="9"/>
        <v>84.32</v>
      </c>
      <c r="DF6" s="40">
        <f t="shared" si="9"/>
        <v>84.58</v>
      </c>
      <c r="DG6" s="40">
        <f t="shared" si="9"/>
        <v>84.84</v>
      </c>
      <c r="DH6" s="36" t="str">
        <f>IF(DH7="","",IF(DH7="-","【-】","【"&amp;SUBSTITUTE(TEXT(DH7,"#,##0.00"),"-","△")&amp;"】"))</f>
        <v>【85.49】</v>
      </c>
      <c r="DI6" s="36" t="e">
        <f t="shared" ref="DI6:DR6" si="10">IF(DI7="",NA(),DI7)</f>
        <v>#N/A</v>
      </c>
      <c r="DJ6" s="36" t="e">
        <f t="shared" si="10"/>
        <v>#N/A</v>
      </c>
      <c r="DK6" s="36" t="e">
        <f t="shared" si="10"/>
        <v>#N/A</v>
      </c>
      <c r="DL6" s="36" t="e">
        <f t="shared" si="10"/>
        <v>#N/A</v>
      </c>
      <c r="DM6" s="36" t="e">
        <f t="shared" si="10"/>
        <v>#N/A</v>
      </c>
      <c r="DN6" s="36" t="e">
        <f t="shared" si="10"/>
        <v>#N/A</v>
      </c>
      <c r="DO6" s="36" t="e">
        <f t="shared" si="10"/>
        <v>#N/A</v>
      </c>
      <c r="DP6" s="36" t="e">
        <f t="shared" si="10"/>
        <v>#N/A</v>
      </c>
      <c r="DQ6" s="36" t="e">
        <f t="shared" si="10"/>
        <v>#N/A</v>
      </c>
      <c r="DR6" s="36" t="e">
        <f t="shared" si="10"/>
        <v>#N/A</v>
      </c>
      <c r="DS6" s="36" t="str">
        <f>IF(DS7="","",IF(DS7="-","【-】","【"&amp;SUBSTITUTE(TEXT(DS7,"#,##0.00"),"-","△")&amp;"】"))</f>
        <v/>
      </c>
      <c r="DT6" s="36" t="e">
        <f t="shared" ref="DT6:EC6" si="11">IF(DT7="",NA(),DT7)</f>
        <v>#N/A</v>
      </c>
      <c r="DU6" s="36" t="e">
        <f t="shared" si="11"/>
        <v>#N/A</v>
      </c>
      <c r="DV6" s="36" t="e">
        <f t="shared" si="11"/>
        <v>#N/A</v>
      </c>
      <c r="DW6" s="36" t="e">
        <f t="shared" si="11"/>
        <v>#N/A</v>
      </c>
      <c r="DX6" s="36" t="e">
        <f t="shared" si="11"/>
        <v>#N/A</v>
      </c>
      <c r="DY6" s="36" t="e">
        <f t="shared" si="11"/>
        <v>#N/A</v>
      </c>
      <c r="DZ6" s="36" t="e">
        <f t="shared" si="11"/>
        <v>#N/A</v>
      </c>
      <c r="EA6" s="36" t="e">
        <f t="shared" si="11"/>
        <v>#N/A</v>
      </c>
      <c r="EB6" s="36" t="e">
        <f t="shared" si="11"/>
        <v>#N/A</v>
      </c>
      <c r="EC6" s="36" t="e">
        <f t="shared" si="11"/>
        <v>#N/A</v>
      </c>
      <c r="ED6" s="36" t="str">
        <f>IF(ED7="","",IF(ED7="-","【-】","【"&amp;SUBSTITUTE(TEXT(ED7,"#,##0.00"),"-","△")&amp;"】"))</f>
        <v/>
      </c>
      <c r="EE6" s="36">
        <f t="shared" ref="EE6:EN6" si="12">IF(EE7="",NA(),EE7)</f>
        <v>0</v>
      </c>
      <c r="EF6" s="36">
        <f t="shared" si="12"/>
        <v>0</v>
      </c>
      <c r="EG6" s="36">
        <f t="shared" si="12"/>
        <v>0</v>
      </c>
      <c r="EH6" s="36">
        <f t="shared" si="12"/>
        <v>0</v>
      </c>
      <c r="EI6" s="36">
        <f t="shared" si="12"/>
        <v>0</v>
      </c>
      <c r="EJ6" s="40">
        <f t="shared" si="12"/>
        <v>0.03</v>
      </c>
      <c r="EK6" s="40">
        <f t="shared" si="12"/>
        <v>0.02</v>
      </c>
      <c r="EL6" s="40">
        <f t="shared" si="12"/>
        <v>0.01</v>
      </c>
      <c r="EM6" s="40">
        <f t="shared" si="12"/>
        <v>2.0499999999999998</v>
      </c>
      <c r="EN6" s="40">
        <f t="shared" si="12"/>
        <v>0.01</v>
      </c>
      <c r="EO6" s="36" t="str">
        <f>IF(EO7="","",IF(EO7="-","【-】","【"&amp;SUBSTITUTE(TEXT(EO7,"#,##0.00"),"-","△")&amp;"】"))</f>
        <v>【0.11】</v>
      </c>
    </row>
    <row r="7" spans="1:145" s="26" customFormat="1" x14ac:dyDescent="0.15">
      <c r="A7" s="27"/>
      <c r="B7" s="33">
        <v>2017</v>
      </c>
      <c r="C7" s="33">
        <v>92142</v>
      </c>
      <c r="D7" s="33">
        <v>47</v>
      </c>
      <c r="E7" s="33">
        <v>17</v>
      </c>
      <c r="F7" s="33">
        <v>5</v>
      </c>
      <c r="G7" s="33">
        <v>0</v>
      </c>
      <c r="H7" s="33" t="s">
        <v>108</v>
      </c>
      <c r="I7" s="33" t="s">
        <v>109</v>
      </c>
      <c r="J7" s="33" t="s">
        <v>110</v>
      </c>
      <c r="K7" s="33" t="s">
        <v>111</v>
      </c>
      <c r="L7" s="33" t="s">
        <v>112</v>
      </c>
      <c r="M7" s="33" t="s">
        <v>113</v>
      </c>
      <c r="N7" s="37" t="s">
        <v>45</v>
      </c>
      <c r="O7" s="37" t="s">
        <v>114</v>
      </c>
      <c r="P7" s="37">
        <v>2.7</v>
      </c>
      <c r="Q7" s="37">
        <v>71.569999999999993</v>
      </c>
      <c r="R7" s="37">
        <v>2480</v>
      </c>
      <c r="S7" s="37">
        <v>44378</v>
      </c>
      <c r="T7" s="37">
        <v>125.63</v>
      </c>
      <c r="U7" s="37">
        <v>353.24</v>
      </c>
      <c r="V7" s="37">
        <v>1194</v>
      </c>
      <c r="W7" s="37">
        <v>0.35</v>
      </c>
      <c r="X7" s="37">
        <v>3411.43</v>
      </c>
      <c r="Y7" s="37">
        <v>82.67</v>
      </c>
      <c r="Z7" s="37">
        <v>80.78</v>
      </c>
      <c r="AA7" s="37">
        <v>79.209999999999994</v>
      </c>
      <c r="AB7" s="37">
        <v>83.57</v>
      </c>
      <c r="AC7" s="37">
        <v>81.540000000000006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72.53</v>
      </c>
      <c r="BG7" s="37">
        <v>66.77</v>
      </c>
      <c r="BH7" s="37">
        <v>0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82.83</v>
      </c>
      <c r="BR7" s="37">
        <v>92.21</v>
      </c>
      <c r="BS7" s="37">
        <v>78.069999999999993</v>
      </c>
      <c r="BT7" s="37">
        <v>76.22</v>
      </c>
      <c r="BU7" s="37">
        <v>87.89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150</v>
      </c>
      <c r="CC7" s="37">
        <v>150</v>
      </c>
      <c r="CD7" s="37">
        <v>175.83</v>
      </c>
      <c r="CE7" s="37">
        <v>174.16</v>
      </c>
      <c r="CF7" s="37">
        <v>150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82.05</v>
      </c>
      <c r="CN7" s="37">
        <v>83.64</v>
      </c>
      <c r="CO7" s="37">
        <v>82.73</v>
      </c>
      <c r="CP7" s="37">
        <v>83.64</v>
      </c>
      <c r="CQ7" s="37">
        <v>83.18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87</v>
      </c>
      <c r="CY7" s="37">
        <v>89.63</v>
      </c>
      <c r="CZ7" s="37">
        <v>89.7</v>
      </c>
      <c r="DA7" s="37">
        <v>89.17</v>
      </c>
      <c r="DB7" s="37">
        <v>83.5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28"/>
      <c r="B9" s="28" t="s">
        <v>115</v>
      </c>
      <c r="C9" s="28" t="s">
        <v>116</v>
      </c>
      <c r="D9" s="28" t="s">
        <v>117</v>
      </c>
      <c r="E9" s="28" t="s">
        <v>118</v>
      </c>
      <c r="F9" s="28" t="s">
        <v>119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28" t="s">
        <v>34</v>
      </c>
      <c r="B10" s="34">
        <f>DATEVALUE($B$6-4&amp;"年1月1日")</f>
        <v>41275</v>
      </c>
      <c r="C10" s="34">
        <f>DATEVALUE($B$6-3&amp;"年1月1日")</f>
        <v>41640</v>
      </c>
      <c r="D10" s="34">
        <f>DATEVALUE($B$6-2&amp;"年1月1日")</f>
        <v>42005</v>
      </c>
      <c r="E10" s="34">
        <f>DATEVALUE($B$6-1&amp;"年1月1日")</f>
        <v>42370</v>
      </c>
      <c r="F10" s="34">
        <f>DATEVALUE($B$6&amp;"年1月1日")</f>
        <v>42736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栃木県</cp:lastModifiedBy>
  <dcterms:created xsi:type="dcterms:W3CDTF">2018-12-03T09:22:02Z</dcterms:created>
  <dcterms:modified xsi:type="dcterms:W3CDTF">2019-02-07T07:42:07Z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2019-02-06T02:11:22Z</vt:filetime>
  </property>
</Properties>
</file>