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B501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44525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Q6" i="5"/>
  <c r="P6" i="5"/>
  <c r="W10" i="4" s="1"/>
  <c r="O6" i="5"/>
  <c r="P10" i="4" s="1"/>
  <c r="N6" i="5"/>
  <c r="M6" i="5"/>
  <c r="L6" i="5"/>
  <c r="K6" i="5"/>
  <c r="P8" i="4" s="1"/>
  <c r="J6" i="5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D10" i="4"/>
  <c r="I10" i="4"/>
  <c r="B10" i="4"/>
  <c r="AL8" i="4"/>
  <c r="W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<sst xmlns="http://schemas.openxmlformats.org/spreadsheetml/2006/main" count="221" uniqueCount="111">
  <si>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</si>
  <si>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</si>
  <si>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</si>
  <si>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</si>
  <si>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</si>
  <si>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</si>
  <si>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</si>
  <si>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</si>
  <si>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</si>
  <si>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</si>
  <si>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</si>
  <si>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</si>
  <si>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</si>
  <si>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</si>
  <si>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</si>
  <si>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</si>
  <si>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</si>
  <si>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</si>
  <si>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</si>
  <si>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</si>
  <si>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</si>
  <si>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</si>
  <si>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</si>
  <si>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</si>
  <si>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</si>
  <si>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</si>
  <si>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</si>
  <si>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</si>
  <si>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</si>
  <si>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</si>
  <si>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</si>
  <si>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</si>
  <si>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</si>
  <si>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</si>
  <si>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</si>
  <si>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</si>
  <si>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</si>
  <si>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</si>
  <si>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</si>
  <si>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</si>
  <si>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</si>
  <si>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22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</si>
  <si>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</si>
  <si>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</si>
  <si>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</si>
  <si>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</si>
  <si>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</si>
  <si>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</si>
  <si>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</si>
  <si>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</si>
  <si>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</si>
  <si>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</si>
  <si>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</si>
  <si>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</si>
  <si>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</si>
  <si>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</si>
  <si>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</si>
  <si>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</si>
  <si>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</si>
  <si>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</si>
  <si>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</si>
  <si>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</si>
  <si>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</si>
  <si>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</si>
  <si>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</si>
  <si>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</si>
  <si>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</si>
  <si>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</si>
  <si>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</si>
  <si>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</si>
  <si>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</si>
  <si>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</si>
  <si>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</si>
  <si>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</si>
  <si>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</si>
  <si>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</si>
  <si>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</si>
  <si>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</si>
  <si>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</si>
  <si>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</si>
  <si>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</si>
  <si>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</si>
  <si>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</si>
  <si>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</si>
  <si>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</si>
  <si>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</si>
  <si>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</si>
  <si>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</si>
  <si>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</si>
  <si>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</si>
  <si>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</si>
  <si>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</si>
  <si>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</si>
  <si>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</si>
  <si>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</si>
  <si>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</si>
  <si>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栃木県　下野市</t>
  </si>
  <si>
    <t>法非適用</t>
  </si>
  <si>
    <t>下水道事業</t>
  </si>
  <si>
    <t>農業集落排水</t>
  </si>
  <si>
    <t>F2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</si>
  <si>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</si>
  <si>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</si>
  <si>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</si>
  <si>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</si>
  <si>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</si>
  <si>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</si>
  <si>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</si>
  <si>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①収益的収支比率
　H26年度の総収益301,522千円における料金収入の構成比率は21.7％で、前年度比0.6％の増加となっている。また、繰入金の構成比率は77.5％で、0.4％の増加となっている。総収益における繰入金の占める割合が70％台で推移しており、繰入金に依存した収入構造となっている。収益的収支比率はH24年度以降減少傾向にあるため、費用削減により改善を図る必要がある。
④企業債残高対事業規模比率
　類似団体平均値を大きく下回り減少傾向で推移している。H26年度は類似団体平均を1037.9ポイント下回る比率となっている。既に整備が完了し企業債残高は今後も減少傾向で推移し、H44年度償還完了の見込みである。
⑤経費回収率
　類似団体平均値を上回っているものの減少傾向にある。汚水処理費が増加傾向にあり、汚水処理費に係る経費の削減に努める必要がある。
⑥汚水処理原価
　類似団体平均値を下回り推移している。H26年度の汚水処理原価は247.71円である。増加傾向にあるため、汚水処理費の削減と有収水量の増加に努める必要がある。
⑦施設利用率
　類似団体平均値に比べ高い利用率である。
⑧水洗化率
　水洗化率は増加傾向にあり、H26年度は83.83％で類似団体平均値とほぼ同じ水準である。</t>
    <phoneticPr fontId="4"/>
  </si>
  <si>
    <t>③管渠改善率
　H4年度から供用開始しており、現在までのところ更新・修繕等を要する箇所はみられない。</t>
    <phoneticPr fontId="4"/>
  </si>
  <si>
    <t>　類似団体に比べ汚水処理原価は低いものの、経費回収率は減少傾向にある。汚水処理経費の財源は一般会計からの繰入金が多く、改善が必要である。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</si>
</sst>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372480"/>
        <c:axId val="383744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0.02</c:v>
                </c:pt>
                <c:pt idx="1">
                  <c:v>0.03</c:v>
                </c:pt>
                <c:pt idx="2">
                  <c:v>0.04</c:v>
                </c:pt>
                <c:pt idx="3">
                  <c:v>0.03</c:v>
                </c:pt>
                <c:pt idx="4">
                  <c:v>0.02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372480"/>
        <c:axId val="38374400"/>
      </c:lineChart>
      <c:dateAx>
        <c:axId val="383724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8374400"/>
        <c:crosses val="autoZero"/>
        <c:auto val="1"/>
        <c:lblOffset val="100"/>
        <c:baseTimeUnit val="years"/>
      </c:dateAx>
      <c:valAx>
        <c:axId val="383744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8372480"/>
        <c:crosses val="autoZero"/>
        <c:crossBetween val="between"/>
        <c:majorUnit val="0.01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75.239999999999995</c:v>
                </c:pt>
                <c:pt idx="1">
                  <c:v>75.62</c:v>
                </c:pt>
                <c:pt idx="2">
                  <c:v>72.69</c:v>
                </c:pt>
                <c:pt idx="3">
                  <c:v>73.34</c:v>
                </c:pt>
                <c:pt idx="4">
                  <c:v>70.72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124800"/>
        <c:axId val="421267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54.23</c:v>
                </c:pt>
                <c:pt idx="1">
                  <c:v>55.2</c:v>
                </c:pt>
                <c:pt idx="2">
                  <c:v>54.74</c:v>
                </c:pt>
                <c:pt idx="3">
                  <c:v>53.78</c:v>
                </c:pt>
                <c:pt idx="4">
                  <c:v>53.24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124800"/>
        <c:axId val="42126720"/>
      </c:lineChart>
      <c:dateAx>
        <c:axId val="421248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2126720"/>
        <c:crosses val="autoZero"/>
        <c:auto val="1"/>
        <c:lblOffset val="100"/>
        <c:baseTimeUnit val="years"/>
      </c:dateAx>
      <c:valAx>
        <c:axId val="421267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21248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80.47</c:v>
                </c:pt>
                <c:pt idx="1">
                  <c:v>80.55</c:v>
                </c:pt>
                <c:pt idx="2">
                  <c:v>81.849999999999994</c:v>
                </c:pt>
                <c:pt idx="3">
                  <c:v>82.85</c:v>
                </c:pt>
                <c:pt idx="4">
                  <c:v>83.83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332736"/>
        <c:axId val="43334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83.61</c:v>
                </c:pt>
                <c:pt idx="1">
                  <c:v>83.73</c:v>
                </c:pt>
                <c:pt idx="2">
                  <c:v>83.88</c:v>
                </c:pt>
                <c:pt idx="3">
                  <c:v>84.06</c:v>
                </c:pt>
                <c:pt idx="4">
                  <c:v>84.07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32736"/>
        <c:axId val="43334656"/>
      </c:lineChart>
      <c:dateAx>
        <c:axId val="433327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3334656"/>
        <c:crosses val="autoZero"/>
        <c:auto val="1"/>
        <c:lblOffset val="100"/>
        <c:baseTimeUnit val="years"/>
      </c:dateAx>
      <c:valAx>
        <c:axId val="433346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33327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78.92</c:v>
                </c:pt>
                <c:pt idx="1">
                  <c:v>82.62</c:v>
                </c:pt>
                <c:pt idx="2">
                  <c:v>81.12</c:v>
                </c:pt>
                <c:pt idx="3">
                  <c:v>81.069999999999993</c:v>
                </c:pt>
                <c:pt idx="4">
                  <c:v>76.73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698624"/>
        <c:axId val="407005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698624"/>
        <c:axId val="40700544"/>
      </c:lineChart>
      <c:dateAx>
        <c:axId val="406986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0700544"/>
        <c:crosses val="autoZero"/>
        <c:auto val="1"/>
        <c:lblOffset val="100"/>
        <c:baseTimeUnit val="years"/>
      </c:dateAx>
      <c:valAx>
        <c:axId val="407005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06986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743296"/>
        <c:axId val="407452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743296"/>
        <c:axId val="40745216"/>
      </c:lineChart>
      <c:dateAx>
        <c:axId val="407432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0745216"/>
        <c:crosses val="autoZero"/>
        <c:auto val="1"/>
        <c:lblOffset val="100"/>
        <c:baseTimeUnit val="years"/>
      </c:dateAx>
      <c:valAx>
        <c:axId val="407452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07432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775680"/>
        <c:axId val="407776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775680"/>
        <c:axId val="40777600"/>
      </c:lineChart>
      <c:dateAx>
        <c:axId val="407756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0777600"/>
        <c:crosses val="autoZero"/>
        <c:auto val="1"/>
        <c:lblOffset val="100"/>
        <c:baseTimeUnit val="years"/>
      </c:dateAx>
      <c:valAx>
        <c:axId val="407776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07756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799616"/>
        <c:axId val="40809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799616"/>
        <c:axId val="40809984"/>
      </c:lineChart>
      <c:dateAx>
        <c:axId val="407996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0809984"/>
        <c:crosses val="autoZero"/>
        <c:auto val="1"/>
        <c:lblOffset val="100"/>
        <c:baseTimeUnit val="years"/>
      </c:dateAx>
      <c:valAx>
        <c:axId val="40809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07996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905152"/>
        <c:axId val="41911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05152"/>
        <c:axId val="41911424"/>
      </c:lineChart>
      <c:dateAx>
        <c:axId val="419051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1911424"/>
        <c:crosses val="autoZero"/>
        <c:auto val="1"/>
        <c:lblOffset val="100"/>
        <c:baseTimeUnit val="years"/>
      </c:dateAx>
      <c:valAx>
        <c:axId val="419114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19051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10.91</c:v>
                </c:pt>
                <c:pt idx="1">
                  <c:v>9.25</c:v>
                </c:pt>
                <c:pt idx="2">
                  <c:v>8.4499999999999993</c:v>
                </c:pt>
                <c:pt idx="3">
                  <c:v>7.65</c:v>
                </c:pt>
                <c:pt idx="4">
                  <c:v>6.9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925248"/>
        <c:axId val="420093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1267.26</c:v>
                </c:pt>
                <c:pt idx="1">
                  <c:v>1239.2</c:v>
                </c:pt>
                <c:pt idx="2">
                  <c:v>1197.82</c:v>
                </c:pt>
                <c:pt idx="3">
                  <c:v>1126.77</c:v>
                </c:pt>
                <c:pt idx="4">
                  <c:v>1044.8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25248"/>
        <c:axId val="42009344"/>
      </c:lineChart>
      <c:dateAx>
        <c:axId val="419252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2009344"/>
        <c:crosses val="autoZero"/>
        <c:auto val="1"/>
        <c:lblOffset val="100"/>
        <c:baseTimeUnit val="years"/>
      </c:dateAx>
      <c:valAx>
        <c:axId val="420093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19252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49.93</c:v>
                </c:pt>
                <c:pt idx="1">
                  <c:v>66.06</c:v>
                </c:pt>
                <c:pt idx="2">
                  <c:v>55.42</c:v>
                </c:pt>
                <c:pt idx="3">
                  <c:v>63.32</c:v>
                </c:pt>
                <c:pt idx="4">
                  <c:v>51.87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043648"/>
        <c:axId val="42045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53.42</c:v>
                </c:pt>
                <c:pt idx="1">
                  <c:v>51.56</c:v>
                </c:pt>
                <c:pt idx="2">
                  <c:v>51.03</c:v>
                </c:pt>
                <c:pt idx="3">
                  <c:v>50.9</c:v>
                </c:pt>
                <c:pt idx="4">
                  <c:v>50.82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043648"/>
        <c:axId val="42045824"/>
      </c:lineChart>
      <c:dateAx>
        <c:axId val="420436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2045824"/>
        <c:crosses val="autoZero"/>
        <c:auto val="1"/>
        <c:lblOffset val="100"/>
        <c:baseTimeUnit val="years"/>
      </c:dateAx>
      <c:valAx>
        <c:axId val="42045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20436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218.7</c:v>
                </c:pt>
                <c:pt idx="1">
                  <c:v>185.29</c:v>
                </c:pt>
                <c:pt idx="2">
                  <c:v>226.38</c:v>
                </c:pt>
                <c:pt idx="3">
                  <c:v>200.51</c:v>
                </c:pt>
                <c:pt idx="4">
                  <c:v>247.71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067840"/>
        <c:axId val="420741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269.12</c:v>
                </c:pt>
                <c:pt idx="1">
                  <c:v>283.26</c:v>
                </c:pt>
                <c:pt idx="2">
                  <c:v>289.60000000000002</c:v>
                </c:pt>
                <c:pt idx="3">
                  <c:v>293.27</c:v>
                </c:pt>
                <c:pt idx="4">
                  <c:v>300.52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067840"/>
        <c:axId val="42074112"/>
      </c:lineChart>
      <c:dateAx>
        <c:axId val="420678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2074112"/>
        <c:crosses val="autoZero"/>
        <c:auto val="1"/>
        <c:lblOffset val="100"/>
        <c:baseTimeUnit val="years"/>
      </c:dateAx>
      <c:valAx>
        <c:axId val="420741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20678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【992.47】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【83.79】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【53.32】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【295.10】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【51.49】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AE1" zoomScale="85" zoomScaleNormal="85" workbookViewId="0">
      <selection activeCell="BP87" sqref="BP87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</row>
    <row r="3" spans="1:78" ht="9.75" customHeight="1">
      <c r="A3" s="2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</row>
    <row r="4" spans="1:78" ht="9.75" customHeight="1">
      <c r="A4" s="2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1" t="str">
        <f>データ!H6</f>
        <v>栃木県　下野市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2" t="s">
        <v>1</v>
      </c>
      <c r="C7" s="42"/>
      <c r="D7" s="42"/>
      <c r="E7" s="42"/>
      <c r="F7" s="42"/>
      <c r="G7" s="42"/>
      <c r="H7" s="42"/>
      <c r="I7" s="42" t="s">
        <v>2</v>
      </c>
      <c r="J7" s="42"/>
      <c r="K7" s="42"/>
      <c r="L7" s="42"/>
      <c r="M7" s="42"/>
      <c r="N7" s="42"/>
      <c r="O7" s="42"/>
      <c r="P7" s="42" t="s">
        <v>3</v>
      </c>
      <c r="Q7" s="42"/>
      <c r="R7" s="42"/>
      <c r="S7" s="42"/>
      <c r="T7" s="42"/>
      <c r="U7" s="42"/>
      <c r="V7" s="42"/>
      <c r="W7" s="42" t="s">
        <v>4</v>
      </c>
      <c r="X7" s="42"/>
      <c r="Y7" s="42"/>
      <c r="Z7" s="42"/>
      <c r="AA7" s="42"/>
      <c r="AB7" s="42"/>
      <c r="AC7" s="42"/>
      <c r="AD7" s="3"/>
      <c r="AE7" s="3"/>
      <c r="AF7" s="3"/>
      <c r="AG7" s="3"/>
      <c r="AH7" s="3"/>
      <c r="AI7" s="3"/>
      <c r="AJ7" s="3"/>
      <c r="AK7" s="3"/>
      <c r="AL7" s="42" t="s">
        <v>5</v>
      </c>
      <c r="AM7" s="42"/>
      <c r="AN7" s="42"/>
      <c r="AO7" s="42"/>
      <c r="AP7" s="42"/>
      <c r="AQ7" s="42"/>
      <c r="AR7" s="42"/>
      <c r="AS7" s="42"/>
      <c r="AT7" s="42" t="s">
        <v>6</v>
      </c>
      <c r="AU7" s="42"/>
      <c r="AV7" s="42"/>
      <c r="AW7" s="42"/>
      <c r="AX7" s="42"/>
      <c r="AY7" s="42"/>
      <c r="AZ7" s="42"/>
      <c r="BA7" s="42"/>
      <c r="BB7" s="42" t="s">
        <v>7</v>
      </c>
      <c r="BC7" s="42"/>
      <c r="BD7" s="42"/>
      <c r="BE7" s="42"/>
      <c r="BF7" s="42"/>
      <c r="BG7" s="42"/>
      <c r="BH7" s="42"/>
      <c r="BI7" s="42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46" t="str">
        <f>データ!I6</f>
        <v>法非適用</v>
      </c>
      <c r="C8" s="46"/>
      <c r="D8" s="46"/>
      <c r="E8" s="46"/>
      <c r="F8" s="46"/>
      <c r="G8" s="46"/>
      <c r="H8" s="46"/>
      <c r="I8" s="46" t="str">
        <f>データ!J6</f>
        <v>下水道事業</v>
      </c>
      <c r="J8" s="46"/>
      <c r="K8" s="46"/>
      <c r="L8" s="46"/>
      <c r="M8" s="46"/>
      <c r="N8" s="46"/>
      <c r="O8" s="46"/>
      <c r="P8" s="46" t="str">
        <f>データ!K6</f>
        <v>農業集落排水</v>
      </c>
      <c r="Q8" s="46"/>
      <c r="R8" s="46"/>
      <c r="S8" s="46"/>
      <c r="T8" s="46"/>
      <c r="U8" s="46"/>
      <c r="V8" s="46"/>
      <c r="W8" s="46" t="str">
        <f>データ!L6</f>
        <v>F2</v>
      </c>
      <c r="X8" s="46"/>
      <c r="Y8" s="46"/>
      <c r="Z8" s="46"/>
      <c r="AA8" s="46"/>
      <c r="AB8" s="46"/>
      <c r="AC8" s="46"/>
      <c r="AD8" s="3"/>
      <c r="AE8" s="3"/>
      <c r="AF8" s="3"/>
      <c r="AG8" s="3"/>
      <c r="AH8" s="3"/>
      <c r="AI8" s="3"/>
      <c r="AJ8" s="3"/>
      <c r="AK8" s="3"/>
      <c r="AL8" s="47">
        <f>データ!R6</f>
        <v>60235</v>
      </c>
      <c r="AM8" s="47"/>
      <c r="AN8" s="47"/>
      <c r="AO8" s="47"/>
      <c r="AP8" s="47"/>
      <c r="AQ8" s="47"/>
      <c r="AR8" s="47"/>
      <c r="AS8" s="47"/>
      <c r="AT8" s="43">
        <f>データ!S6</f>
        <v>74.59</v>
      </c>
      <c r="AU8" s="43"/>
      <c r="AV8" s="43"/>
      <c r="AW8" s="43"/>
      <c r="AX8" s="43"/>
      <c r="AY8" s="43"/>
      <c r="AZ8" s="43"/>
      <c r="BA8" s="43"/>
      <c r="BB8" s="43">
        <f>データ!T6</f>
        <v>807.55</v>
      </c>
      <c r="BC8" s="43"/>
      <c r="BD8" s="43"/>
      <c r="BE8" s="43"/>
      <c r="BF8" s="43"/>
      <c r="BG8" s="43"/>
      <c r="BH8" s="43"/>
      <c r="BI8" s="43"/>
      <c r="BJ8" s="3"/>
      <c r="BK8" s="3"/>
      <c r="BL8" s="44" t="s">
        <v>9</v>
      </c>
      <c r="BM8" s="45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2" t="s">
        <v>11</v>
      </c>
      <c r="C9" s="42"/>
      <c r="D9" s="42"/>
      <c r="E9" s="42"/>
      <c r="F9" s="42"/>
      <c r="G9" s="42"/>
      <c r="H9" s="42"/>
      <c r="I9" s="42" t="s">
        <v>12</v>
      </c>
      <c r="J9" s="42"/>
      <c r="K9" s="42"/>
      <c r="L9" s="42"/>
      <c r="M9" s="42"/>
      <c r="N9" s="42"/>
      <c r="O9" s="42"/>
      <c r="P9" s="42" t="s">
        <v>13</v>
      </c>
      <c r="Q9" s="42"/>
      <c r="R9" s="42"/>
      <c r="S9" s="42"/>
      <c r="T9" s="42"/>
      <c r="U9" s="42"/>
      <c r="V9" s="42"/>
      <c r="W9" s="42" t="s">
        <v>14</v>
      </c>
      <c r="X9" s="42"/>
      <c r="Y9" s="42"/>
      <c r="Z9" s="42"/>
      <c r="AA9" s="42"/>
      <c r="AB9" s="42"/>
      <c r="AC9" s="42"/>
      <c r="AD9" s="42" t="s">
        <v>15</v>
      </c>
      <c r="AE9" s="42"/>
      <c r="AF9" s="42"/>
      <c r="AG9" s="42"/>
      <c r="AH9" s="42"/>
      <c r="AI9" s="42"/>
      <c r="AJ9" s="42"/>
      <c r="AK9" s="3"/>
      <c r="AL9" s="42" t="s">
        <v>16</v>
      </c>
      <c r="AM9" s="42"/>
      <c r="AN9" s="42"/>
      <c r="AO9" s="42"/>
      <c r="AP9" s="42"/>
      <c r="AQ9" s="42"/>
      <c r="AR9" s="42"/>
      <c r="AS9" s="42"/>
      <c r="AT9" s="42" t="s">
        <v>17</v>
      </c>
      <c r="AU9" s="42"/>
      <c r="AV9" s="42"/>
      <c r="AW9" s="42"/>
      <c r="AX9" s="42"/>
      <c r="AY9" s="42"/>
      <c r="AZ9" s="42"/>
      <c r="BA9" s="42"/>
      <c r="BB9" s="42" t="s">
        <v>18</v>
      </c>
      <c r="BC9" s="42"/>
      <c r="BD9" s="42"/>
      <c r="BE9" s="42"/>
      <c r="BF9" s="42"/>
      <c r="BG9" s="42"/>
      <c r="BH9" s="42"/>
      <c r="BI9" s="42"/>
      <c r="BJ9" s="3"/>
      <c r="BK9" s="3"/>
      <c r="BL9" s="48" t="s">
        <v>19</v>
      </c>
      <c r="BM9" s="49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3" t="str">
        <f>データ!M6</f>
        <v>-</v>
      </c>
      <c r="C10" s="43"/>
      <c r="D10" s="43"/>
      <c r="E10" s="43"/>
      <c r="F10" s="43"/>
      <c r="G10" s="43"/>
      <c r="H10" s="43"/>
      <c r="I10" s="43" t="str">
        <f>データ!N6</f>
        <v>該当数値なし</v>
      </c>
      <c r="J10" s="43"/>
      <c r="K10" s="43"/>
      <c r="L10" s="43"/>
      <c r="M10" s="43"/>
      <c r="N10" s="43"/>
      <c r="O10" s="43"/>
      <c r="P10" s="43">
        <f>データ!O6</f>
        <v>11.87</v>
      </c>
      <c r="Q10" s="43"/>
      <c r="R10" s="43"/>
      <c r="S10" s="43"/>
      <c r="T10" s="43"/>
      <c r="U10" s="43"/>
      <c r="V10" s="43"/>
      <c r="W10" s="43">
        <f>データ!P6</f>
        <v>73.53</v>
      </c>
      <c r="X10" s="43"/>
      <c r="Y10" s="43"/>
      <c r="Z10" s="43"/>
      <c r="AA10" s="43"/>
      <c r="AB10" s="43"/>
      <c r="AC10" s="43"/>
      <c r="AD10" s="47">
        <f>データ!Q6</f>
        <v>2415</v>
      </c>
      <c r="AE10" s="47"/>
      <c r="AF10" s="47"/>
      <c r="AG10" s="47"/>
      <c r="AH10" s="47"/>
      <c r="AI10" s="47"/>
      <c r="AJ10" s="47"/>
      <c r="AK10" s="2"/>
      <c r="AL10" s="47">
        <f>データ!U6</f>
        <v>7132</v>
      </c>
      <c r="AM10" s="47"/>
      <c r="AN10" s="47"/>
      <c r="AO10" s="47"/>
      <c r="AP10" s="47"/>
      <c r="AQ10" s="47"/>
      <c r="AR10" s="47"/>
      <c r="AS10" s="47"/>
      <c r="AT10" s="43">
        <f>データ!V6</f>
        <v>3.8</v>
      </c>
      <c r="AU10" s="43"/>
      <c r="AV10" s="43"/>
      <c r="AW10" s="43"/>
      <c r="AX10" s="43"/>
      <c r="AY10" s="43"/>
      <c r="AZ10" s="43"/>
      <c r="BA10" s="43"/>
      <c r="BB10" s="43">
        <f>データ!W6</f>
        <v>1876.84</v>
      </c>
      <c r="BC10" s="43"/>
      <c r="BD10" s="43"/>
      <c r="BE10" s="43"/>
      <c r="BF10" s="43"/>
      <c r="BG10" s="43"/>
      <c r="BH10" s="43"/>
      <c r="BI10" s="43"/>
      <c r="BJ10" s="2"/>
      <c r="BK10" s="2"/>
      <c r="BL10" s="50" t="s">
        <v>21</v>
      </c>
      <c r="BM10" s="51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2" t="s">
        <v>23</v>
      </c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</row>
    <row r="14" spans="1:78" ht="13.5" customHeight="1">
      <c r="A14" s="2"/>
      <c r="B14" s="54" t="s">
        <v>24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6"/>
      <c r="BK14" s="2"/>
      <c r="BL14" s="60" t="s">
        <v>25</v>
      </c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2"/>
    </row>
    <row r="15" spans="1:78" ht="13.5" customHeight="1">
      <c r="A15" s="2"/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9"/>
      <c r="BK15" s="2"/>
      <c r="BL15" s="63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6" t="s">
        <v>108</v>
      </c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6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6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6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6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6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6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6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6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6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6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6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6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6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6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6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6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6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8"/>
    </row>
    <row r="34" spans="1:78" ht="13.5" customHeight="1">
      <c r="A34" s="2"/>
      <c r="B34" s="16"/>
      <c r="C34" s="72" t="s">
        <v>26</v>
      </c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19"/>
      <c r="R34" s="72" t="s">
        <v>27</v>
      </c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19"/>
      <c r="AG34" s="72" t="s">
        <v>28</v>
      </c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19"/>
      <c r="AV34" s="72" t="s">
        <v>29</v>
      </c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18"/>
      <c r="BK34" s="2"/>
      <c r="BL34" s="66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8"/>
    </row>
    <row r="35" spans="1:78" ht="13.5" customHeight="1">
      <c r="A35" s="2"/>
      <c r="B35" s="16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19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19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19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18"/>
      <c r="BK35" s="2"/>
      <c r="BL35" s="66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6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6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6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6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  <c r="BZ39" s="6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6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6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6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6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6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9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0" t="s">
        <v>30</v>
      </c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3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6" t="s">
        <v>109</v>
      </c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6"/>
      <c r="BM48" s="67"/>
      <c r="BN48" s="67"/>
      <c r="BO48" s="67"/>
      <c r="BP48" s="67"/>
      <c r="BQ48" s="67"/>
      <c r="BR48" s="67"/>
      <c r="BS48" s="67"/>
      <c r="BT48" s="67"/>
      <c r="BU48" s="67"/>
      <c r="BV48" s="67"/>
      <c r="BW48" s="67"/>
      <c r="BX48" s="67"/>
      <c r="BY48" s="67"/>
      <c r="BZ48" s="6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6"/>
      <c r="BM49" s="67"/>
      <c r="BN49" s="67"/>
      <c r="BO49" s="67"/>
      <c r="BP49" s="67"/>
      <c r="BQ49" s="67"/>
      <c r="BR49" s="67"/>
      <c r="BS49" s="67"/>
      <c r="BT49" s="67"/>
      <c r="BU49" s="67"/>
      <c r="BV49" s="67"/>
      <c r="BW49" s="67"/>
      <c r="BX49" s="67"/>
      <c r="BY49" s="67"/>
      <c r="BZ49" s="6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6"/>
      <c r="BM50" s="67"/>
      <c r="BN50" s="67"/>
      <c r="BO50" s="67"/>
      <c r="BP50" s="67"/>
      <c r="BQ50" s="67"/>
      <c r="BR50" s="67"/>
      <c r="BS50" s="67"/>
      <c r="BT50" s="67"/>
      <c r="BU50" s="67"/>
      <c r="BV50" s="67"/>
      <c r="BW50" s="67"/>
      <c r="BX50" s="67"/>
      <c r="BY50" s="67"/>
      <c r="BZ50" s="6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6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6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7"/>
      <c r="BY52" s="67"/>
      <c r="BZ52" s="6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6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  <c r="BZ53" s="6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6"/>
      <c r="BM54" s="67"/>
      <c r="BN54" s="67"/>
      <c r="BO54" s="67"/>
      <c r="BP54" s="67"/>
      <c r="BQ54" s="67"/>
      <c r="BR54" s="67"/>
      <c r="BS54" s="67"/>
      <c r="BT54" s="67"/>
      <c r="BU54" s="67"/>
      <c r="BV54" s="67"/>
      <c r="BW54" s="67"/>
      <c r="BX54" s="67"/>
      <c r="BY54" s="67"/>
      <c r="BZ54" s="6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6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7"/>
      <c r="BX55" s="67"/>
      <c r="BY55" s="67"/>
      <c r="BZ55" s="68"/>
    </row>
    <row r="56" spans="1:78" ht="13.5" customHeight="1">
      <c r="A56" s="2"/>
      <c r="B56" s="16"/>
      <c r="C56" s="72" t="s">
        <v>31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19"/>
      <c r="R56" s="72" t="s">
        <v>32</v>
      </c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19"/>
      <c r="AG56" s="72" t="s">
        <v>33</v>
      </c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19"/>
      <c r="AV56" s="72" t="s">
        <v>34</v>
      </c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18"/>
      <c r="BK56" s="2"/>
      <c r="BL56" s="66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67"/>
      <c r="BY56" s="67"/>
      <c r="BZ56" s="68"/>
    </row>
    <row r="57" spans="1:78" ht="13.5" customHeight="1">
      <c r="A57" s="2"/>
      <c r="B57" s="16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19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19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19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18"/>
      <c r="BK57" s="2"/>
      <c r="BL57" s="66"/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67"/>
      <c r="BY57" s="67"/>
      <c r="BZ57" s="6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6"/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67"/>
      <c r="BY58" s="67"/>
      <c r="BZ58" s="6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6"/>
      <c r="BM59" s="67"/>
      <c r="BN59" s="67"/>
      <c r="BO59" s="67"/>
      <c r="BP59" s="67"/>
      <c r="BQ59" s="67"/>
      <c r="BR59" s="67"/>
      <c r="BS59" s="67"/>
      <c r="BT59" s="67"/>
      <c r="BU59" s="67"/>
      <c r="BV59" s="67"/>
      <c r="BW59" s="67"/>
      <c r="BX59" s="67"/>
      <c r="BY59" s="67"/>
      <c r="BZ59" s="68"/>
    </row>
    <row r="60" spans="1:78" ht="13.5" customHeight="1">
      <c r="A60" s="2"/>
      <c r="B60" s="57" t="s">
        <v>35</v>
      </c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9"/>
      <c r="BK60" s="2"/>
      <c r="BL60" s="66"/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7"/>
      <c r="BY60" s="67"/>
      <c r="BZ60" s="68"/>
    </row>
    <row r="61" spans="1:78" ht="13.5" customHeight="1">
      <c r="A61" s="2"/>
      <c r="B61" s="57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9"/>
      <c r="BK61" s="2"/>
      <c r="BL61" s="66"/>
      <c r="BM61" s="67"/>
      <c r="BN61" s="67"/>
      <c r="BO61" s="67"/>
      <c r="BP61" s="67"/>
      <c r="BQ61" s="67"/>
      <c r="BR61" s="67"/>
      <c r="BS61" s="67"/>
      <c r="BT61" s="67"/>
      <c r="BU61" s="67"/>
      <c r="BV61" s="67"/>
      <c r="BW61" s="67"/>
      <c r="BX61" s="67"/>
      <c r="BY61" s="67"/>
      <c r="BZ61" s="6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6"/>
      <c r="BM62" s="67"/>
      <c r="BN62" s="67"/>
      <c r="BO62" s="67"/>
      <c r="BP62" s="67"/>
      <c r="BQ62" s="67"/>
      <c r="BR62" s="67"/>
      <c r="BS62" s="67"/>
      <c r="BT62" s="67"/>
      <c r="BU62" s="67"/>
      <c r="BV62" s="67"/>
      <c r="BW62" s="67"/>
      <c r="BX62" s="67"/>
      <c r="BY62" s="67"/>
      <c r="BZ62" s="6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69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70"/>
      <c r="BX63" s="70"/>
      <c r="BY63" s="70"/>
      <c r="BZ63" s="7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0" t="s">
        <v>36</v>
      </c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3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6" t="s">
        <v>110</v>
      </c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7"/>
      <c r="BY66" s="67"/>
      <c r="BZ66" s="6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6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7"/>
      <c r="BY67" s="67"/>
      <c r="BZ67" s="6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6"/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67"/>
      <c r="BY68" s="67"/>
      <c r="BZ68" s="6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6"/>
      <c r="BM69" s="67"/>
      <c r="BN69" s="67"/>
      <c r="BO69" s="67"/>
      <c r="BP69" s="67"/>
      <c r="BQ69" s="67"/>
      <c r="BR69" s="67"/>
      <c r="BS69" s="67"/>
      <c r="BT69" s="67"/>
      <c r="BU69" s="67"/>
      <c r="BV69" s="67"/>
      <c r="BW69" s="67"/>
      <c r="BX69" s="67"/>
      <c r="BY69" s="67"/>
      <c r="BZ69" s="6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6"/>
      <c r="BM70" s="67"/>
      <c r="BN70" s="67"/>
      <c r="BO70" s="67"/>
      <c r="BP70" s="67"/>
      <c r="BQ70" s="67"/>
      <c r="BR70" s="67"/>
      <c r="BS70" s="67"/>
      <c r="BT70" s="67"/>
      <c r="BU70" s="67"/>
      <c r="BV70" s="67"/>
      <c r="BW70" s="67"/>
      <c r="BX70" s="67"/>
      <c r="BY70" s="67"/>
      <c r="BZ70" s="6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6"/>
      <c r="BM71" s="67"/>
      <c r="BN71" s="67"/>
      <c r="BO71" s="67"/>
      <c r="BP71" s="67"/>
      <c r="BQ71" s="67"/>
      <c r="BR71" s="67"/>
      <c r="BS71" s="67"/>
      <c r="BT71" s="67"/>
      <c r="BU71" s="67"/>
      <c r="BV71" s="67"/>
      <c r="BW71" s="67"/>
      <c r="BX71" s="67"/>
      <c r="BY71" s="67"/>
      <c r="BZ71" s="6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6"/>
      <c r="BM72" s="67"/>
      <c r="BN72" s="67"/>
      <c r="BO72" s="67"/>
      <c r="BP72" s="67"/>
      <c r="BQ72" s="67"/>
      <c r="BR72" s="67"/>
      <c r="BS72" s="67"/>
      <c r="BT72" s="67"/>
      <c r="BU72" s="67"/>
      <c r="BV72" s="67"/>
      <c r="BW72" s="67"/>
      <c r="BX72" s="67"/>
      <c r="BY72" s="67"/>
      <c r="BZ72" s="6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6"/>
      <c r="BM73" s="67"/>
      <c r="BN73" s="67"/>
      <c r="BO73" s="67"/>
      <c r="BP73" s="67"/>
      <c r="BQ73" s="67"/>
      <c r="BR73" s="67"/>
      <c r="BS73" s="67"/>
      <c r="BT73" s="67"/>
      <c r="BU73" s="67"/>
      <c r="BV73" s="67"/>
      <c r="BW73" s="67"/>
      <c r="BX73" s="67"/>
      <c r="BY73" s="67"/>
      <c r="BZ73" s="6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6"/>
      <c r="BM74" s="67"/>
      <c r="BN74" s="67"/>
      <c r="BO74" s="67"/>
      <c r="BP74" s="67"/>
      <c r="BQ74" s="67"/>
      <c r="BR74" s="67"/>
      <c r="BS74" s="67"/>
      <c r="BT74" s="67"/>
      <c r="BU74" s="67"/>
      <c r="BV74" s="67"/>
      <c r="BW74" s="67"/>
      <c r="BX74" s="67"/>
      <c r="BY74" s="67"/>
      <c r="BZ74" s="6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6"/>
      <c r="BM75" s="67"/>
      <c r="BN75" s="67"/>
      <c r="BO75" s="67"/>
      <c r="BP75" s="67"/>
      <c r="BQ75" s="67"/>
      <c r="BR75" s="67"/>
      <c r="BS75" s="67"/>
      <c r="BT75" s="67"/>
      <c r="BU75" s="67"/>
      <c r="BV75" s="67"/>
      <c r="BW75" s="67"/>
      <c r="BX75" s="67"/>
      <c r="BY75" s="67"/>
      <c r="BZ75" s="6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6"/>
      <c r="BM76" s="67"/>
      <c r="BN76" s="67"/>
      <c r="BO76" s="67"/>
      <c r="BP76" s="67"/>
      <c r="BQ76" s="67"/>
      <c r="BR76" s="67"/>
      <c r="BS76" s="67"/>
      <c r="BT76" s="67"/>
      <c r="BU76" s="67"/>
      <c r="BV76" s="67"/>
      <c r="BW76" s="67"/>
      <c r="BX76" s="67"/>
      <c r="BY76" s="67"/>
      <c r="BZ76" s="6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6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7"/>
      <c r="BZ77" s="6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6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7"/>
      <c r="BZ78" s="68"/>
    </row>
    <row r="79" spans="1:78" ht="13.5" customHeight="1">
      <c r="A79" s="2"/>
      <c r="B79" s="16"/>
      <c r="C79" s="72" t="s">
        <v>37</v>
      </c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19"/>
      <c r="V79" s="19"/>
      <c r="W79" s="72" t="s">
        <v>38</v>
      </c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19"/>
      <c r="AP79" s="19"/>
      <c r="AQ79" s="72" t="s">
        <v>39</v>
      </c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  <c r="BH79" s="72"/>
      <c r="BI79" s="17"/>
      <c r="BJ79" s="18"/>
      <c r="BK79" s="2"/>
      <c r="BL79" s="66"/>
      <c r="BM79" s="67"/>
      <c r="BN79" s="67"/>
      <c r="BO79" s="67"/>
      <c r="BP79" s="67"/>
      <c r="BQ79" s="67"/>
      <c r="BR79" s="67"/>
      <c r="BS79" s="67"/>
      <c r="BT79" s="67"/>
      <c r="BU79" s="67"/>
      <c r="BV79" s="67"/>
      <c r="BW79" s="67"/>
      <c r="BX79" s="67"/>
      <c r="BY79" s="67"/>
      <c r="BZ79" s="68"/>
    </row>
    <row r="80" spans="1:78" ht="13.5" customHeight="1">
      <c r="A80" s="2"/>
      <c r="B80" s="16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19"/>
      <c r="V80" s="19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19"/>
      <c r="AP80" s="19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17"/>
      <c r="BJ80" s="18"/>
      <c r="BK80" s="2"/>
      <c r="BL80" s="66"/>
      <c r="BM80" s="67"/>
      <c r="BN80" s="67"/>
      <c r="BO80" s="67"/>
      <c r="BP80" s="67"/>
      <c r="BQ80" s="67"/>
      <c r="BR80" s="67"/>
      <c r="BS80" s="67"/>
      <c r="BT80" s="67"/>
      <c r="BU80" s="67"/>
      <c r="BV80" s="67"/>
      <c r="BW80" s="67"/>
      <c r="BX80" s="67"/>
      <c r="BY80" s="67"/>
      <c r="BZ80" s="6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6"/>
      <c r="BM81" s="67"/>
      <c r="BN81" s="67"/>
      <c r="BO81" s="67"/>
      <c r="BP81" s="67"/>
      <c r="BQ81" s="67"/>
      <c r="BR81" s="67"/>
      <c r="BS81" s="67"/>
      <c r="BT81" s="67"/>
      <c r="BU81" s="67"/>
      <c r="BV81" s="67"/>
      <c r="BW81" s="67"/>
      <c r="BX81" s="67"/>
      <c r="BY81" s="67"/>
      <c r="BZ81" s="6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69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70"/>
      <c r="BX82" s="70"/>
      <c r="BY82" s="70"/>
      <c r="BZ82" s="71"/>
    </row>
    <row r="83" spans="1:78">
      <c r="C83" s="2" t="s">
        <v>40</v>
      </c>
    </row>
    <row r="84" spans="1:78">
      <c r="C84" s="2" t="s">
        <v>41</v>
      </c>
    </row>
  </sheetData>
  <sheetProtection password="B501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2:BZ4"/>
    <mergeCell ref="B6:AC6"/>
    <mergeCell ref="B7:H7"/>
    <mergeCell ref="I7:O7"/>
    <mergeCell ref="P7:V7"/>
    <mergeCell ref="W7:AC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2014</v>
      </c>
      <c r="C6" s="31">
        <f t="shared" ref="C6:W6" si="3">C7</f>
        <v>92169</v>
      </c>
      <c r="D6" s="31">
        <f t="shared" si="3"/>
        <v>47</v>
      </c>
      <c r="E6" s="31">
        <f t="shared" si="3"/>
        <v>17</v>
      </c>
      <c r="F6" s="31">
        <f t="shared" si="3"/>
        <v>5</v>
      </c>
      <c r="G6" s="31">
        <f t="shared" si="3"/>
        <v>0</v>
      </c>
      <c r="H6" s="31" t="str">
        <f t="shared" si="3"/>
        <v>栃木県　下野市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農業集落排水</v>
      </c>
      <c r="L6" s="31" t="str">
        <f t="shared" si="3"/>
        <v>F2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11.87</v>
      </c>
      <c r="P6" s="32">
        <f t="shared" si="3"/>
        <v>73.53</v>
      </c>
      <c r="Q6" s="32">
        <f t="shared" si="3"/>
        <v>2415</v>
      </c>
      <c r="R6" s="32">
        <f t="shared" si="3"/>
        <v>60235</v>
      </c>
      <c r="S6" s="32">
        <f t="shared" si="3"/>
        <v>74.59</v>
      </c>
      <c r="T6" s="32">
        <f t="shared" si="3"/>
        <v>807.55</v>
      </c>
      <c r="U6" s="32">
        <f t="shared" si="3"/>
        <v>7132</v>
      </c>
      <c r="V6" s="32">
        <f t="shared" si="3"/>
        <v>3.8</v>
      </c>
      <c r="W6" s="32">
        <f t="shared" si="3"/>
        <v>1876.84</v>
      </c>
      <c r="X6" s="33">
        <f>IF(X7="",NA(),X7)</f>
        <v>78.92</v>
      </c>
      <c r="Y6" s="33">
        <f t="shared" ref="Y6:AG6" si="4">IF(Y7="",NA(),Y7)</f>
        <v>82.62</v>
      </c>
      <c r="Z6" s="33">
        <f t="shared" si="4"/>
        <v>81.12</v>
      </c>
      <c r="AA6" s="33">
        <f t="shared" si="4"/>
        <v>81.069999999999993</v>
      </c>
      <c r="AB6" s="33">
        <f t="shared" si="4"/>
        <v>76.73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10.91</v>
      </c>
      <c r="BF6" s="33">
        <f t="shared" ref="BF6:BN6" si="7">IF(BF7="",NA(),BF7)</f>
        <v>9.25</v>
      </c>
      <c r="BG6" s="33">
        <f t="shared" si="7"/>
        <v>8.4499999999999993</v>
      </c>
      <c r="BH6" s="33">
        <f t="shared" si="7"/>
        <v>7.65</v>
      </c>
      <c r="BI6" s="33">
        <f t="shared" si="7"/>
        <v>6.9</v>
      </c>
      <c r="BJ6" s="33">
        <f t="shared" si="7"/>
        <v>1267.26</v>
      </c>
      <c r="BK6" s="33">
        <f t="shared" si="7"/>
        <v>1239.2</v>
      </c>
      <c r="BL6" s="33">
        <f t="shared" si="7"/>
        <v>1197.82</v>
      </c>
      <c r="BM6" s="33">
        <f t="shared" si="7"/>
        <v>1126.77</v>
      </c>
      <c r="BN6" s="33">
        <f t="shared" si="7"/>
        <v>1044.8</v>
      </c>
      <c r="BO6" s="32" t="str">
        <f>IF(BO7="","",IF(BO7="-","【-】","【"&amp;SUBSTITUTE(TEXT(BO7,"#,##0.00"),"-","△")&amp;"】"))</f>
        <v>【992.47】</v>
      </c>
      <c r="BP6" s="33">
        <f>IF(BP7="",NA(),BP7)</f>
        <v>49.93</v>
      </c>
      <c r="BQ6" s="33">
        <f t="shared" ref="BQ6:BY6" si="8">IF(BQ7="",NA(),BQ7)</f>
        <v>66.06</v>
      </c>
      <c r="BR6" s="33">
        <f t="shared" si="8"/>
        <v>55.42</v>
      </c>
      <c r="BS6" s="33">
        <f t="shared" si="8"/>
        <v>63.32</v>
      </c>
      <c r="BT6" s="33">
        <f t="shared" si="8"/>
        <v>51.87</v>
      </c>
      <c r="BU6" s="33">
        <f t="shared" si="8"/>
        <v>53.42</v>
      </c>
      <c r="BV6" s="33">
        <f t="shared" si="8"/>
        <v>51.56</v>
      </c>
      <c r="BW6" s="33">
        <f t="shared" si="8"/>
        <v>51.03</v>
      </c>
      <c r="BX6" s="33">
        <f t="shared" si="8"/>
        <v>50.9</v>
      </c>
      <c r="BY6" s="33">
        <f t="shared" si="8"/>
        <v>50.82</v>
      </c>
      <c r="BZ6" s="32" t="str">
        <f>IF(BZ7="","",IF(BZ7="-","【-】","【"&amp;SUBSTITUTE(TEXT(BZ7,"#,##0.00"),"-","△")&amp;"】"))</f>
        <v>【51.49】</v>
      </c>
      <c r="CA6" s="33">
        <f>IF(CA7="",NA(),CA7)</f>
        <v>218.7</v>
      </c>
      <c r="CB6" s="33">
        <f t="shared" ref="CB6:CJ6" si="9">IF(CB7="",NA(),CB7)</f>
        <v>185.29</v>
      </c>
      <c r="CC6" s="33">
        <f t="shared" si="9"/>
        <v>226.38</v>
      </c>
      <c r="CD6" s="33">
        <f t="shared" si="9"/>
        <v>200.51</v>
      </c>
      <c r="CE6" s="33">
        <f t="shared" si="9"/>
        <v>247.71</v>
      </c>
      <c r="CF6" s="33">
        <f t="shared" si="9"/>
        <v>269.12</v>
      </c>
      <c r="CG6" s="33">
        <f t="shared" si="9"/>
        <v>283.26</v>
      </c>
      <c r="CH6" s="33">
        <f t="shared" si="9"/>
        <v>289.60000000000002</v>
      </c>
      <c r="CI6" s="33">
        <f t="shared" si="9"/>
        <v>293.27</v>
      </c>
      <c r="CJ6" s="33">
        <f t="shared" si="9"/>
        <v>300.52</v>
      </c>
      <c r="CK6" s="32" t="str">
        <f>IF(CK7="","",IF(CK7="-","【-】","【"&amp;SUBSTITUTE(TEXT(CK7,"#,##0.00"),"-","△")&amp;"】"))</f>
        <v>【295.10】</v>
      </c>
      <c r="CL6" s="33">
        <f>IF(CL7="",NA(),CL7)</f>
        <v>75.239999999999995</v>
      </c>
      <c r="CM6" s="33">
        <f t="shared" ref="CM6:CU6" si="10">IF(CM7="",NA(),CM7)</f>
        <v>75.62</v>
      </c>
      <c r="CN6" s="33">
        <f t="shared" si="10"/>
        <v>72.69</v>
      </c>
      <c r="CO6" s="33">
        <f t="shared" si="10"/>
        <v>73.34</v>
      </c>
      <c r="CP6" s="33">
        <f t="shared" si="10"/>
        <v>70.72</v>
      </c>
      <c r="CQ6" s="33">
        <f t="shared" si="10"/>
        <v>54.23</v>
      </c>
      <c r="CR6" s="33">
        <f t="shared" si="10"/>
        <v>55.2</v>
      </c>
      <c r="CS6" s="33">
        <f t="shared" si="10"/>
        <v>54.74</v>
      </c>
      <c r="CT6" s="33">
        <f t="shared" si="10"/>
        <v>53.78</v>
      </c>
      <c r="CU6" s="33">
        <f t="shared" si="10"/>
        <v>53.24</v>
      </c>
      <c r="CV6" s="32" t="str">
        <f>IF(CV7="","",IF(CV7="-","【-】","【"&amp;SUBSTITUTE(TEXT(CV7,"#,##0.00"),"-","△")&amp;"】"))</f>
        <v>【53.32】</v>
      </c>
      <c r="CW6" s="33">
        <f>IF(CW7="",NA(),CW7)</f>
        <v>80.47</v>
      </c>
      <c r="CX6" s="33">
        <f t="shared" ref="CX6:DF6" si="11">IF(CX7="",NA(),CX7)</f>
        <v>80.55</v>
      </c>
      <c r="CY6" s="33">
        <f t="shared" si="11"/>
        <v>81.849999999999994</v>
      </c>
      <c r="CZ6" s="33">
        <f t="shared" si="11"/>
        <v>82.85</v>
      </c>
      <c r="DA6" s="33">
        <f t="shared" si="11"/>
        <v>83.83</v>
      </c>
      <c r="DB6" s="33">
        <f t="shared" si="11"/>
        <v>83.61</v>
      </c>
      <c r="DC6" s="33">
        <f t="shared" si="11"/>
        <v>83.73</v>
      </c>
      <c r="DD6" s="33">
        <f t="shared" si="11"/>
        <v>83.88</v>
      </c>
      <c r="DE6" s="33">
        <f t="shared" si="11"/>
        <v>84.06</v>
      </c>
      <c r="DF6" s="33">
        <f t="shared" si="11"/>
        <v>84.07</v>
      </c>
      <c r="DG6" s="32" t="str">
        <f>IF(DG7="","",IF(DG7="-","【-】","【"&amp;SUBSTITUTE(TEXT(DG7,"#,##0.00"),"-","△")&amp;"】"))</f>
        <v>【83.79】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>
        <f t="shared" si="14"/>
        <v>0.02</v>
      </c>
      <c r="EJ6" s="33">
        <f t="shared" si="14"/>
        <v>0.03</v>
      </c>
      <c r="EK6" s="33">
        <f t="shared" si="14"/>
        <v>0.04</v>
      </c>
      <c r="EL6" s="33">
        <f t="shared" si="14"/>
        <v>0.03</v>
      </c>
      <c r="EM6" s="33">
        <f t="shared" si="14"/>
        <v>0.02</v>
      </c>
      <c r="EN6" s="32" t="str">
        <f>IF(EN7="","",IF(EN7="-","【-】","【"&amp;SUBSTITUTE(TEXT(EN7,"#,##0.00"),"-","△")&amp;"】"))</f>
        <v>【0.03】</v>
      </c>
    </row>
    <row r="7" spans="1:144" s="34" customFormat="1">
      <c r="A7" s="26"/>
      <c r="B7" s="35">
        <v>2014</v>
      </c>
      <c r="C7" s="35">
        <v>92169</v>
      </c>
      <c r="D7" s="35">
        <v>47</v>
      </c>
      <c r="E7" s="35">
        <v>17</v>
      </c>
      <c r="F7" s="35">
        <v>5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11.87</v>
      </c>
      <c r="P7" s="36">
        <v>73.53</v>
      </c>
      <c r="Q7" s="36">
        <v>2415</v>
      </c>
      <c r="R7" s="36">
        <v>60235</v>
      </c>
      <c r="S7" s="36">
        <v>74.59</v>
      </c>
      <c r="T7" s="36">
        <v>807.55</v>
      </c>
      <c r="U7" s="36">
        <v>7132</v>
      </c>
      <c r="V7" s="36">
        <v>3.8</v>
      </c>
      <c r="W7" s="36">
        <v>1876.84</v>
      </c>
      <c r="X7" s="36">
        <v>78.92</v>
      </c>
      <c r="Y7" s="36">
        <v>82.62</v>
      </c>
      <c r="Z7" s="36">
        <v>81.12</v>
      </c>
      <c r="AA7" s="36">
        <v>81.069999999999993</v>
      </c>
      <c r="AB7" s="36">
        <v>76.73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10.91</v>
      </c>
      <c r="BF7" s="36">
        <v>9.25</v>
      </c>
      <c r="BG7" s="36">
        <v>8.4499999999999993</v>
      </c>
      <c r="BH7" s="36">
        <v>7.65</v>
      </c>
      <c r="BI7" s="36">
        <v>6.9</v>
      </c>
      <c r="BJ7" s="36">
        <v>1267.26</v>
      </c>
      <c r="BK7" s="36">
        <v>1239.2</v>
      </c>
      <c r="BL7" s="36">
        <v>1197.82</v>
      </c>
      <c r="BM7" s="36">
        <v>1126.77</v>
      </c>
      <c r="BN7" s="36">
        <v>1044.8</v>
      </c>
      <c r="BO7" s="36">
        <v>992.47</v>
      </c>
      <c r="BP7" s="36">
        <v>49.93</v>
      </c>
      <c r="BQ7" s="36">
        <v>66.06</v>
      </c>
      <c r="BR7" s="36">
        <v>55.42</v>
      </c>
      <c r="BS7" s="36">
        <v>63.32</v>
      </c>
      <c r="BT7" s="36">
        <v>51.87</v>
      </c>
      <c r="BU7" s="36">
        <v>53.42</v>
      </c>
      <c r="BV7" s="36">
        <v>51.56</v>
      </c>
      <c r="BW7" s="36">
        <v>51.03</v>
      </c>
      <c r="BX7" s="36">
        <v>50.9</v>
      </c>
      <c r="BY7" s="36">
        <v>50.82</v>
      </c>
      <c r="BZ7" s="36">
        <v>51.49</v>
      </c>
      <c r="CA7" s="36">
        <v>218.7</v>
      </c>
      <c r="CB7" s="36">
        <v>185.29</v>
      </c>
      <c r="CC7" s="36">
        <v>226.38</v>
      </c>
      <c r="CD7" s="36">
        <v>200.51</v>
      </c>
      <c r="CE7" s="36">
        <v>247.71</v>
      </c>
      <c r="CF7" s="36">
        <v>269.12</v>
      </c>
      <c r="CG7" s="36">
        <v>283.26</v>
      </c>
      <c r="CH7" s="36">
        <v>289.60000000000002</v>
      </c>
      <c r="CI7" s="36">
        <v>293.27</v>
      </c>
      <c r="CJ7" s="36">
        <v>300.52</v>
      </c>
      <c r="CK7" s="36">
        <v>295.10000000000002</v>
      </c>
      <c r="CL7" s="36">
        <v>75.239999999999995</v>
      </c>
      <c r="CM7" s="36">
        <v>75.62</v>
      </c>
      <c r="CN7" s="36">
        <v>72.69</v>
      </c>
      <c r="CO7" s="36">
        <v>73.34</v>
      </c>
      <c r="CP7" s="36">
        <v>70.72</v>
      </c>
      <c r="CQ7" s="36">
        <v>54.23</v>
      </c>
      <c r="CR7" s="36">
        <v>55.2</v>
      </c>
      <c r="CS7" s="36">
        <v>54.74</v>
      </c>
      <c r="CT7" s="36">
        <v>53.78</v>
      </c>
      <c r="CU7" s="36">
        <v>53.24</v>
      </c>
      <c r="CV7" s="36">
        <v>53.32</v>
      </c>
      <c r="CW7" s="36">
        <v>80.47</v>
      </c>
      <c r="CX7" s="36">
        <v>80.55</v>
      </c>
      <c r="CY7" s="36">
        <v>81.849999999999994</v>
      </c>
      <c r="CZ7" s="36">
        <v>82.85</v>
      </c>
      <c r="DA7" s="36">
        <v>83.83</v>
      </c>
      <c r="DB7" s="36">
        <v>83.61</v>
      </c>
      <c r="DC7" s="36">
        <v>83.73</v>
      </c>
      <c r="DD7" s="36">
        <v>83.88</v>
      </c>
      <c r="DE7" s="36">
        <v>84.06</v>
      </c>
      <c r="DF7" s="36">
        <v>84.07</v>
      </c>
      <c r="DG7" s="36">
        <v>83.79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0.02</v>
      </c>
      <c r="EJ7" s="36">
        <v>0.03</v>
      </c>
      <c r="EK7" s="36">
        <v>0.04</v>
      </c>
      <c r="EL7" s="36">
        <v>0.03</v>
      </c>
      <c r="EM7" s="36">
        <v>0.02</v>
      </c>
      <c r="EN7" s="36">
        <v>0.03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40179</v>
      </c>
      <c r="C10" s="39">
        <f>DATEVALUE($B$6-3&amp;"年1月1日")</f>
        <v>40544</v>
      </c>
      <c r="D10" s="39">
        <f>DATEVALUE($B$6-2&amp;"年1月1日")</f>
        <v>40909</v>
      </c>
      <c r="E10" s="39">
        <f>DATEVALUE($B$6-1&amp;"年1月1日")</f>
        <v>41275</v>
      </c>
      <c r="F10" s="39">
        <f>DATEVALUE($B$6&amp;"年1月1日")</f>
        <v>41640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渡辺　好美</cp:lastModifiedBy>
  <dcterms:created xsi:type="dcterms:W3CDTF">2016-02-03T09:11:15Z</dcterms:created>
  <dcterms:modified xsi:type="dcterms:W3CDTF">2016-02-16T02:06:56Z</dcterms:modified>
</cp:coreProperties>
</file>