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BBE95005-4796-48E3-97D6-D3C472754CA6}" xr6:coauthVersionLast="47" xr6:coauthVersionMax="47" xr10:uidLastSave="{00000000-0000-0000-0000-000000000000}"/>
  <workbookProtection workbookAlgorithmName="SHA-512" workbookHashValue="+ZCu+67Y1EBN4owKxtWl/QD7j1kI7GiinvUzKOVwODWQ6Xy8IFs6bnL8l7B46U4FyPgDcDr9cX9ePkJrgS5XOQ==" workbookSaltValue="tTAzYDABmplpEwthzigjVA=="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I10"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<sst xmlns="http://schemas.openxmlformats.org/spreadsheetml/2006/main" count="236" uniqueCount="120">
  <si>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</si>
  <si>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</si>
  <si>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</si>
  <si>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</si>
  <si>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</si>
  <si>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</si>
  <si>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</si>
  <si>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</si>
  <si>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</si>
  <si>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</si>
  <si>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</si>
  <si>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</si>
  <si>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</si>
  <si>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</si>
  <si>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</si>
  <si>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</si>
  <si>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</si>
  <si>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</si>
  <si>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</si>
  <si>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</si>
  <si>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</si>
  <si>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</si>
  <si>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</si>
  <si>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</si>
  <si>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</si>
  <si>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</si>
  <si>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</si>
  <si>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</si>
  <si>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</si>
  <si>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</si>
  <si>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</si>
  <si>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</si>
  <si>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</si>
  <si>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</si>
  <si>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</si>
  <si>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</si>
  <si>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</si>
  <si>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</si>
  <si>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</si>
  <si>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</si>
  <si>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</si>
  <si>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</si>
  <si>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</si>
  <si>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</si>
  <si>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</si>
  <si>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</si>
  <si>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</si>
  <si>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</si>
  <si>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</si>
  <si>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</si>
  <si>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</si>
  <si>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</si>
  <si>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</si>
  <si>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</si>
  <si>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</si>
  <si>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</si>
  <si>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</si>
  <si>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</si>
  <si>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</si>
  <si>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</si>
  <si>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</si>
  <si>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</si>
  <si>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</si>
  <si>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</si>
  <si>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</si>
  <si>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</si>
  <si>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</si>
  <si>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</si>
  <si>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</si>
  <si>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</si>
  <si>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</si>
  <si>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</si>
  <si>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</si>
  <si>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</si>
  <si>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</si>
  <si>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</si>
  <si>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</si>
  <si>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</si>
  <si>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</si>
  <si>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</si>
  <si>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</si>
  <si>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</si>
  <si>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</si>
  <si>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</si>
  <si>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</si>
  <si>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</si>
  <si>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</si>
  <si>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</si>
  <si>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</si>
  <si>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</si>
  <si>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</si>
  <si>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</si>
  <si>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</si>
  <si>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</si>
  <si>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</si>
  <si>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</si>
  <si>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</si>
  <si>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</si>
  <si>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</si>
  <si>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</si>
  <si>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</si>
  <si>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</si>
  <si>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</si>
  <si>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</si>
  <si>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</si>
  <si>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</si>
  <si>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</si>
  <si>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</si>
  <si>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</si>
  <si>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</si>
  <si>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</si>
  <si>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</si>
  <si>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</si>
  <si>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</si>
  <si>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</si>
  <si>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</si>
  <si>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</si>
  <si>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R5年度含め全体的には100％を割り込んでいて単年度収支は赤字であり、一般会計からの繰入金に依存した経営となっている。引き続き経費削減、水洗化率を向上し、使用料の収入増を図っていく必要がある。
④企業債残高対事業規模比率
　以前から0%であるが、整備面積の拡大や処理場施設の増設など投資事業を実施しているため、地方債の借入は増えている。
⑤経費回収率
　公営企業会計移行に伴い、打切り決算となったため、例年と比べると低い数値となった。今後も健全な経営のため、更なる経費削減や財源確保を図る。
⑥汚水処理原価
　類似団体と比較すると低い数値となっている。今後も有収水量の向上など経営改善の努力をしていく。
⑦施設利用率
　管路の不明水が多かったため、R1年度から継続的に不明水対策を講じている。
⑧水洗化率
　類似団体と比較すると低い状況である。安定した維持管理等を行う貴重な財源確保のために、今後も水洗化の促進を図る必要がある。</t>
    <rPh sb="14" eb="15">
      <t>フク</t>
    </rPh>
    <rPh sb="187" eb="193">
      <t>コウエイキギョウカイケイ</t>
    </rPh>
    <rPh sb="193" eb="195">
      <t>イコウ</t>
    </rPh>
    <rPh sb="196" eb="197">
      <t>トモナ</t>
    </rPh>
    <rPh sb="199" eb="201">
      <t>ウチキ</t>
    </rPh>
    <rPh sb="202" eb="204">
      <t>ケッサン</t>
    </rPh>
    <rPh sb="211" eb="213">
      <t>レイネン</t>
    </rPh>
    <rPh sb="214" eb="215">
      <t>クラ</t>
    </rPh>
    <rPh sb="218" eb="219">
      <t>ヒク</t>
    </rPh>
    <rPh sb="220" eb="222">
      <t>スウチ</t>
    </rPh>
    <rPh sb="227" eb="229">
      <t>コンゴ</t>
    </rPh>
    <rPh sb="277" eb="279">
      <t>スウチ</t>
    </rPh>
    <rPh sb="327" eb="328">
      <t>オオ</t>
    </rPh>
    <phoneticPr fontId="4"/>
  </si>
  <si>
    <t>　供用開始後30年以上経過しており、施設の老朽化が進行しているため、H30年度に策定したストックマネジメント計画に沿って、計画的に処理場施設や管路施設の点検調査を実施し、修繕や更新に努めていく。</t>
    <phoneticPr fontId="4"/>
  </si>
  <si>
    <t>　経営の健全性・効率性の項目によっては、類似団体の平均値よりも数値が上回るなど評価できる面もあるが、収益的収支比率は、R3～5年度と100％を割り込んでいて単年度で赤字となっている。また、水洗化率も平均値を下回っている状況である。今後も経費削減や収入増など経営改善の努力を継続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</si>
</sst>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75-478A-B4FD-4EAB337D6A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1B75-478A-B4FD-4EAB337D6A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96.41</c:v>
                </c:pt>
                <c:pt idx="1">
                  <c:v>77.680000000000007</c:v>
                </c:pt>
                <c:pt idx="2">
                  <c:v>71.209999999999994</c:v>
                </c:pt>
                <c:pt idx="3">
                  <c:v>72.38</c:v>
                </c:pt>
                <c:pt idx="4">
                  <c:v>73.09</c:v>
                </c:pt>
              </c:numCache>
            </c:numRef>
          </c:val>
          <c:extLst>
            <c:ext xmlns:c16="http://schemas.microsoft.com/office/drawing/2014/chart" uri="{C3380CC4-5D6E-409C-BE32-E72D297353CC}">
              <c16:uniqueId val="{00000000-E83C-4F81-8003-863E59D665B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E83C-4F81-8003-863E59D665B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77.05</c:v>
                </c:pt>
                <c:pt idx="1">
                  <c:v>75.37</c:v>
                </c:pt>
                <c:pt idx="2">
                  <c:v>78.819999999999993</c:v>
                </c:pt>
                <c:pt idx="3">
                  <c:v>78.069999999999993</c:v>
                </c:pt>
                <c:pt idx="4">
                  <c:v>80.209999999999994</c:v>
                </c:pt>
              </c:numCache>
            </c:numRef>
          </c:val>
          <c:extLst>
            <c:ext xmlns:c16="http://schemas.microsoft.com/office/drawing/2014/chart" uri="{C3380CC4-5D6E-409C-BE32-E72D297353CC}">
              <c16:uniqueId val="{00000000-EE1F-497E-A346-1CDFB568984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EE1F-497E-A346-1CDFB568984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94.58</c:v>
                </c:pt>
                <c:pt idx="1">
                  <c:v>102.94</c:v>
                </c:pt>
                <c:pt idx="2">
                  <c:v>89.23</c:v>
                </c:pt>
                <c:pt idx="3">
                  <c:v>97.79</c:v>
                </c:pt>
                <c:pt idx="4">
                  <c:v>94.14</c:v>
                </c:pt>
              </c:numCache>
            </c:numRef>
          </c:val>
          <c:extLst>
            <c:ext xmlns:c16="http://schemas.microsoft.com/office/drawing/2014/chart" uri="{C3380CC4-5D6E-409C-BE32-E72D297353CC}">
              <c16:uniqueId val="{00000000-BB9F-44E3-841A-6E3DE07FBEB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F-44E3-841A-6E3DE07FBEB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D-4147-98F6-8371473FC5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D-4147-98F6-8371473FC5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8-41D1-99A9-038C3538F3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8-41D1-99A9-038C3538F3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3-4B0F-BA5E-0D6AA616C1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3-4B0F-BA5E-0D6AA616C1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8E-4D11-87F4-F7F5ECC5C2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8E-4D11-87F4-F7F5ECC5C2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9-49FA-941C-C3BEE00463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CA59-49FA-941C-C3BEE00463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86.51</c:v>
                </c:pt>
              </c:numCache>
            </c:numRef>
          </c:val>
          <c:extLst>
            <c:ext xmlns:c16="http://schemas.microsoft.com/office/drawing/2014/chart" uri="{C3380CC4-5D6E-409C-BE32-E72D297353CC}">
              <c16:uniqueId val="{00000000-1D4E-4A7E-99E2-F41623B3A2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1D4E-4A7E-99E2-F41623B3A2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164.32</c:v>
                </c:pt>
                <c:pt idx="1">
                  <c:v>164.81</c:v>
                </c:pt>
                <c:pt idx="2">
                  <c:v>164.53</c:v>
                </c:pt>
                <c:pt idx="3">
                  <c:v>164.4</c:v>
                </c:pt>
                <c:pt idx="4">
                  <c:v>170.74</c:v>
                </c:pt>
              </c:numCache>
            </c:numRef>
          </c:val>
          <c:extLst>
            <c:ext xmlns:c16="http://schemas.microsoft.com/office/drawing/2014/chart" uri="{C3380CC4-5D6E-409C-BE32-E72D297353CC}">
              <c16:uniqueId val="{00000000-EA2E-48CB-9C56-0E30044BD0F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EA2E-48CB-9C56-0E30044BD0F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益子町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5">
        <f>データ!S6</f>
        <v>21616</v>
      </c>
      <c r="AM8" s="45"/>
      <c r="AN8" s="45"/>
      <c r="AO8" s="45"/>
      <c r="AP8" s="45"/>
      <c r="AQ8" s="45"/>
      <c r="AR8" s="45"/>
      <c r="AS8" s="45"/>
      <c r="AT8" s="44">
        <f>データ!T6</f>
        <v>89.4</v>
      </c>
      <c r="AU8" s="44"/>
      <c r="AV8" s="44"/>
      <c r="AW8" s="44"/>
      <c r="AX8" s="44"/>
      <c r="AY8" s="44"/>
      <c r="AZ8" s="44"/>
      <c r="BA8" s="44"/>
      <c r="BB8" s="44">
        <f>データ!U6</f>
        <v>241.79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22.14</v>
      </c>
      <c r="Q10" s="44"/>
      <c r="R10" s="44"/>
      <c r="S10" s="44"/>
      <c r="T10" s="44"/>
      <c r="U10" s="44"/>
      <c r="V10" s="44"/>
      <c r="W10" s="44">
        <f>データ!Q6</f>
        <v>65.790000000000006</v>
      </c>
      <c r="X10" s="44"/>
      <c r="Y10" s="44"/>
      <c r="Z10" s="44"/>
      <c r="AA10" s="44"/>
      <c r="AB10" s="44"/>
      <c r="AC10" s="44"/>
      <c r="AD10" s="45">
        <f>データ!R6</f>
        <v>2860</v>
      </c>
      <c r="AE10" s="45"/>
      <c r="AF10" s="45"/>
      <c r="AG10" s="45"/>
      <c r="AH10" s="45"/>
      <c r="AI10" s="45"/>
      <c r="AJ10" s="45"/>
      <c r="AK10" s="2"/>
      <c r="AL10" s="45">
        <f>データ!V6</f>
        <v>4754</v>
      </c>
      <c r="AM10" s="45"/>
      <c r="AN10" s="45"/>
      <c r="AO10" s="45"/>
      <c r="AP10" s="45"/>
      <c r="AQ10" s="45"/>
      <c r="AR10" s="45"/>
      <c r="AS10" s="45"/>
      <c r="AT10" s="44">
        <f>データ!W6</f>
        <v>2.57</v>
      </c>
      <c r="AU10" s="44"/>
      <c r="AV10" s="44"/>
      <c r="AW10" s="44"/>
      <c r="AX10" s="44"/>
      <c r="AY10" s="44"/>
      <c r="AZ10" s="44"/>
      <c r="BA10" s="44"/>
      <c r="BB10" s="44">
        <f>データ!X6</f>
        <v>1849.81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43</v>
      </c>
      <c r="N86" s="12" t="s">
        <v>44</v>
      </c>
      <c r="O86" s="12" t="str">
        <f>データ!EO6</f>
        <v>【0.22】</v>
      </c>
    </row>
  </sheetData>
  <sheetProtection algorithmName="SHA-512" hashValue="zM4ubSqTy3ZeNtHUiGsavdOEXxylE3TDP3byDgdRKZQed9e5tH58dzlnvsZv6t66j3Mc8UTuyqDGMv6LyeA9Lw==" saltValue="nbHZM0wKmMIWk8KCmBU4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93424</v>
      </c>
      <c r="D6" s="19">
        <f t="shared" si="3"/>
        <v>47</v>
      </c>
      <c r="E6" s="19">
        <f t="shared" si="3"/>
        <v>17</v>
      </c>
      <c r="F6" s="19">
        <f t="shared" si="3"/>
        <v>1</v>
      </c>
      <c r="G6" s="19">
        <f t="shared" si="3"/>
        <v>0</v>
      </c>
      <c r="H6" s="19" t="str">
        <f t="shared" si="3"/>
        <v>栃木県　益子町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22.14</v>
      </c>
      <c r="Q6" s="20">
        <f t="shared" si="3"/>
        <v>65.790000000000006</v>
      </c>
      <c r="R6" s="20">
        <f t="shared" si="3"/>
        <v>2860</v>
      </c>
      <c r="S6" s="20">
        <f t="shared" si="3"/>
        <v>21616</v>
      </c>
      <c r="T6" s="20">
        <f t="shared" si="3"/>
        <v>89.4</v>
      </c>
      <c r="U6" s="20">
        <f t="shared" si="3"/>
        <v>241.79</v>
      </c>
      <c r="V6" s="20">
        <f t="shared" si="3"/>
        <v>4754</v>
      </c>
      <c r="W6" s="20">
        <f t="shared" si="3"/>
        <v>2.57</v>
      </c>
      <c r="X6" s="20">
        <f t="shared" si="3"/>
        <v>1849.81</v>
      </c>
      <c r="Y6" s="21">
        <f>IF(Y7="",NA(),Y7)</f>
        <v>94.58</v>
      </c>
      <c r="Z6" s="21">
        <f t="shared" ref="Z6:AH6" si="4">IF(Z7="",NA(),Z7)</f>
        <v>102.94</v>
      </c>
      <c r="AA6" s="21">
        <f t="shared" si="4"/>
        <v>89.23</v>
      </c>
      <c r="AB6" s="21">
        <f t="shared" si="4"/>
        <v>97.79</v>
      </c>
      <c r="AC6" s="21">
        <f t="shared" si="4"/>
        <v>94.14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807.75</v>
      </c>
      <c r="BL6" s="21">
        <f t="shared" si="7"/>
        <v>812.92</v>
      </c>
      <c r="BM6" s="21">
        <f t="shared" si="7"/>
        <v>765.48</v>
      </c>
      <c r="BN6" s="21">
        <f t="shared" si="7"/>
        <v>742.08</v>
      </c>
      <c r="BO6" s="21">
        <f t="shared" si="7"/>
        <v>730.84</v>
      </c>
      <c r="BP6" s="20" t="str">
        <f>IF(BP7="","",IF(BP7="-","【-】","【"&amp;SUBSTITUTE(TEXT(BP7,"#,##0.00"),"-","△")&amp;"】"))</f>
        <v>【630.82】</v>
      </c>
      <c r="BQ6" s="21">
        <f>IF(BQ7="",NA(),BQ7)</f>
        <v>100</v>
      </c>
      <c r="BR6" s="21">
        <f t="shared" ref="BR6:BZ6" si="8">IF(BR7="",NA(),BR7)</f>
        <v>100</v>
      </c>
      <c r="BS6" s="21">
        <f t="shared" si="8"/>
        <v>100</v>
      </c>
      <c r="BT6" s="21">
        <f t="shared" si="8"/>
        <v>100</v>
      </c>
      <c r="BU6" s="21">
        <f t="shared" si="8"/>
        <v>86.51</v>
      </c>
      <c r="BV6" s="21">
        <f t="shared" si="8"/>
        <v>86.94</v>
      </c>
      <c r="BW6" s="21">
        <f t="shared" si="8"/>
        <v>85.4</v>
      </c>
      <c r="BX6" s="21">
        <f t="shared" si="8"/>
        <v>87.8</v>
      </c>
      <c r="BY6" s="21">
        <f t="shared" si="8"/>
        <v>86.51</v>
      </c>
      <c r="BZ6" s="21">
        <f t="shared" si="8"/>
        <v>89.17</v>
      </c>
      <c r="CA6" s="20" t="str">
        <f>IF(CA7="","",IF(CA7="-","【-】","【"&amp;SUBSTITUTE(TEXT(CA7,"#,##0.00"),"-","△")&amp;"】"))</f>
        <v>【97.81】</v>
      </c>
      <c r="CB6" s="21">
        <f>IF(CB7="",NA(),CB7)</f>
        <v>164.32</v>
      </c>
      <c r="CC6" s="21">
        <f t="shared" ref="CC6:CK6" si="9">IF(CC7="",NA(),CC7)</f>
        <v>164.81</v>
      </c>
      <c r="CD6" s="21">
        <f t="shared" si="9"/>
        <v>164.53</v>
      </c>
      <c r="CE6" s="21">
        <f t="shared" si="9"/>
        <v>164.4</v>
      </c>
      <c r="CF6" s="21">
        <f t="shared" si="9"/>
        <v>170.74</v>
      </c>
      <c r="CG6" s="21">
        <f t="shared" si="9"/>
        <v>179.63</v>
      </c>
      <c r="CH6" s="21">
        <f t="shared" si="9"/>
        <v>188.57</v>
      </c>
      <c r="CI6" s="21">
        <f t="shared" si="9"/>
        <v>187.69</v>
      </c>
      <c r="CJ6" s="21">
        <f t="shared" si="9"/>
        <v>188.24</v>
      </c>
      <c r="CK6" s="21">
        <f t="shared" si="9"/>
        <v>184.85</v>
      </c>
      <c r="CL6" s="20" t="str">
        <f>IF(CL7="","",IF(CL7="-","【-】","【"&amp;SUBSTITUTE(TEXT(CL7,"#,##0.00"),"-","△")&amp;"】"))</f>
        <v>【138.75】</v>
      </c>
      <c r="CM6" s="21">
        <f>IF(CM7="",NA(),CM7)</f>
        <v>96.41</v>
      </c>
      <c r="CN6" s="21">
        <f t="shared" ref="CN6:CV6" si="10">IF(CN7="",NA(),CN7)</f>
        <v>77.680000000000007</v>
      </c>
      <c r="CO6" s="21">
        <f t="shared" si="10"/>
        <v>71.209999999999994</v>
      </c>
      <c r="CP6" s="21">
        <f t="shared" si="10"/>
        <v>72.38</v>
      </c>
      <c r="CQ6" s="21">
        <f t="shared" si="10"/>
        <v>73.09</v>
      </c>
      <c r="CR6" s="21">
        <f t="shared" si="10"/>
        <v>55.55</v>
      </c>
      <c r="CS6" s="21">
        <f t="shared" si="10"/>
        <v>55.84</v>
      </c>
      <c r="CT6" s="21">
        <f t="shared" si="10"/>
        <v>55.78</v>
      </c>
      <c r="CU6" s="21">
        <f t="shared" si="10"/>
        <v>54.86</v>
      </c>
      <c r="CV6" s="21">
        <f t="shared" si="10"/>
        <v>55.04</v>
      </c>
      <c r="CW6" s="20" t="str">
        <f>IF(CW7="","",IF(CW7="-","【-】","【"&amp;SUBSTITUTE(TEXT(CW7,"#,##0.00"),"-","△")&amp;"】"))</f>
        <v>【58.94】</v>
      </c>
      <c r="CX6" s="21">
        <f>IF(CX7="",NA(),CX7)</f>
        <v>77.05</v>
      </c>
      <c r="CY6" s="21">
        <f t="shared" ref="CY6:DG6" si="11">IF(CY7="",NA(),CY7)</f>
        <v>75.37</v>
      </c>
      <c r="CZ6" s="21">
        <f t="shared" si="11"/>
        <v>78.819999999999993</v>
      </c>
      <c r="DA6" s="21">
        <f t="shared" si="11"/>
        <v>78.069999999999993</v>
      </c>
      <c r="DB6" s="21">
        <f t="shared" si="11"/>
        <v>80.209999999999994</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93424</v>
      </c>
      <c r="D7" s="23">
        <v>47</v>
      </c>
      <c r="E7" s="23">
        <v>17</v>
      </c>
      <c r="F7" s="23">
        <v>1</v>
      </c>
      <c r="G7" s="23">
        <v>0</v>
      </c>
      <c r="H7" s="23" t="s">
        <v>98</v>
      </c>
      <c r="I7" s="23" t="s">
        <v>99</v>
      </c>
      <c r="J7" s="23" t="s">
        <v>100</v>
      </c>
      <c r="K7" s="23" t="s">
        <v>101</v>
      </c>
      <c r="L7" s="23" t="s">
        <v>102</v>
      </c>
      <c r="M7" s="23" t="s">
        <v>103</v>
      </c>
      <c r="N7" s="24" t="s">
        <v>104</v>
      </c>
      <c r="O7" s="24" t="s">
        <v>105</v>
      </c>
      <c r="P7" s="24">
        <v>22.14</v>
      </c>
      <c r="Q7" s="24">
        <v>65.790000000000006</v>
      </c>
      <c r="R7" s="24">
        <v>2860</v>
      </c>
      <c r="S7" s="24">
        <v>21616</v>
      </c>
      <c r="T7" s="24">
        <v>89.4</v>
      </c>
      <c r="U7" s="24">
        <v>241.79</v>
      </c>
      <c r="V7" s="24">
        <v>4754</v>
      </c>
      <c r="W7" s="24">
        <v>2.57</v>
      </c>
      <c r="X7" s="24">
        <v>1849.81</v>
      </c>
      <c r="Y7" s="24">
        <v>94.58</v>
      </c>
      <c r="Z7" s="24">
        <v>102.94</v>
      </c>
      <c r="AA7" s="24">
        <v>89.23</v>
      </c>
      <c r="AB7" s="24">
        <v>97.79</v>
      </c>
      <c r="AC7" s="24">
        <v>94.14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807.75</v>
      </c>
      <c r="BL7" s="24">
        <v>812.92</v>
      </c>
      <c r="BM7" s="24">
        <v>765.48</v>
      </c>
      <c r="BN7" s="24">
        <v>742.08</v>
      </c>
      <c r="BO7" s="24">
        <v>730.84</v>
      </c>
      <c r="BP7" s="24">
        <v>630.82000000000005</v>
      </c>
      <c r="BQ7" s="24">
        <v>100</v>
      </c>
      <c r="BR7" s="24">
        <v>100</v>
      </c>
      <c r="BS7" s="24">
        <v>100</v>
      </c>
      <c r="BT7" s="24">
        <v>100</v>
      </c>
      <c r="BU7" s="24">
        <v>86.51</v>
      </c>
      <c r="BV7" s="24">
        <v>86.94</v>
      </c>
      <c r="BW7" s="24">
        <v>85.4</v>
      </c>
      <c r="BX7" s="24">
        <v>87.8</v>
      </c>
      <c r="BY7" s="24">
        <v>86.51</v>
      </c>
      <c r="BZ7" s="24">
        <v>89.17</v>
      </c>
      <c r="CA7" s="24">
        <v>97.81</v>
      </c>
      <c r="CB7" s="24">
        <v>164.32</v>
      </c>
      <c r="CC7" s="24">
        <v>164.81</v>
      </c>
      <c r="CD7" s="24">
        <v>164.53</v>
      </c>
      <c r="CE7" s="24">
        <v>164.4</v>
      </c>
      <c r="CF7" s="24">
        <v>170.74</v>
      </c>
      <c r="CG7" s="24">
        <v>179.63</v>
      </c>
      <c r="CH7" s="24">
        <v>188.57</v>
      </c>
      <c r="CI7" s="24">
        <v>187.69</v>
      </c>
      <c r="CJ7" s="24">
        <v>188.24</v>
      </c>
      <c r="CK7" s="24">
        <v>184.85</v>
      </c>
      <c r="CL7" s="24">
        <v>138.75</v>
      </c>
      <c r="CM7" s="24">
        <v>96.41</v>
      </c>
      <c r="CN7" s="24">
        <v>77.680000000000007</v>
      </c>
      <c r="CO7" s="24">
        <v>71.209999999999994</v>
      </c>
      <c r="CP7" s="24">
        <v>72.38</v>
      </c>
      <c r="CQ7" s="24">
        <v>73.09</v>
      </c>
      <c r="CR7" s="24">
        <v>55.55</v>
      </c>
      <c r="CS7" s="24">
        <v>55.84</v>
      </c>
      <c r="CT7" s="24">
        <v>55.78</v>
      </c>
      <c r="CU7" s="24">
        <v>54.86</v>
      </c>
      <c r="CV7" s="24">
        <v>55.04</v>
      </c>
      <c r="CW7" s="24">
        <v>58.94</v>
      </c>
      <c r="CX7" s="24">
        <v>77.05</v>
      </c>
      <c r="CY7" s="24">
        <v>75.37</v>
      </c>
      <c r="CZ7" s="24">
        <v>78.819999999999993</v>
      </c>
      <c r="DA7" s="24">
        <v>78.069999999999993</v>
      </c>
      <c r="DB7" s="24">
        <v>80.209999999999994</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2025-01-24T07:28:06Z</dcterms:created>
  <dcterms:modified xsi:type="dcterms:W3CDTF">2025-02-28T11:13:07Z</dcterms:modified>
  <cp:category/>
</cp:coreProperties>
</file>