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7茂木町（修正待ち）\04 県修正案（0304）\"/>
    </mc:Choice>
  </mc:AlternateContent>
  <xr:revisionPtr revIDLastSave="0" documentId="13_ncr:1_{73EFB02E-ED16-4E1D-B049-9C89186AE41C}" xr6:coauthVersionLast="47" xr6:coauthVersionMax="47" xr10:uidLastSave="{00000000-0000-0000-0000-000000000000}"/>
  <workbookProtection workbookAlgorithmName="SHA-512" workbookHashValue="D4Spnx5Q5spob7cX0vV88x37R4ahLRmA8dEYozBCQUCDjImsIfwt67X7Z08dX+p/RBM/vgLVWPvcOel88frEYw==" workbookSaltValue="BXDrKmGHdKahfJad96S2Ng==" workbookSpinCount="100000" lockStructure="1"/>
  <bookViews>
    <workbookView xWindow="-110" yWindow="-110" windowWidth="19420" windowHeight="116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AD10" i="4"/>
  <c r="P10" i="4"/>
  <c r="I10" i="4"/>
  <c r="B10" i="4"/>
  <c r="AT8" i="4"/>
  <c r="AL8" i="4"/>
  <c r="P8" i="4"/>
  <c r="I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<sst xmlns="http://schemas.openxmlformats.org/spreadsheetml/2006/main" count="236" uniqueCount="121">
  <si>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</si>
  <si>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</si>
  <si>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</si>
  <si>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</si>
  <si>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</si>
  <si>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</si>
  <si>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</si>
  <si>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</si>
  <si>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</si>
  <si>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</si>
  <si>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</si>
  <si>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</si>
  <si>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</si>
  <si>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</si>
  <si>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</si>
  <si>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</si>
  <si>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</si>
  <si>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</si>
  <si>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</si>
  <si>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</si>
  <si>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</si>
  <si>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</si>
  <si>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</si>
  <si>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</si>
  <si>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</si>
  <si>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</si>
  <si>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</si>
  <si>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</si>
  <si>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</si>
  <si>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</si>
  <si>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</si>
  <si>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</si>
  <si>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</si>
  <si>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</si>
  <si>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</si>
  <si>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</si>
  <si>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</si>
  <si>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</si>
  <si>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</si>
  <si>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</si>
  <si>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</si>
  <si>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</si>
  <si>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</si>
  <si>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</si>
  <si>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</si>
  <si>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</si>
  <si>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</si>
  <si>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</si>
  <si>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</si>
  <si>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</si>
  <si>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</si>
  <si>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</si>
  <si>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</si>
  <si>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</si>
  <si>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</si>
  <si>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</si>
  <si>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</si>
  <si>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</si>
  <si>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</si>
  <si>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</si>
  <si>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</si>
  <si>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</si>
  <si>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</si>
  <si>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</si>
  <si>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</si>
  <si>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</si>
  <si>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</si>
  <si>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</si>
  <si>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</si>
  <si>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</si>
  <si>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</si>
  <si>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</si>
  <si>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</si>
  <si>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</si>
  <si>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</si>
  <si>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</si>
  <si>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</si>
  <si>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</si>
  <si>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</si>
  <si>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</si>
  <si>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</si>
  <si>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</si>
  <si>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</si>
  <si>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</si>
  <si>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</si>
  <si>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</si>
  <si>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</si>
  <si>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</si>
  <si>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</si>
  <si>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</si>
  <si>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</si>
  <si>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</si>
  <si>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</si>
  <si>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</si>
  <si>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</si>
  <si>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</si>
  <si>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</si>
  <si>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</si>
  <si>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</si>
  <si>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茂木町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</si>
  <si>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</si>
  <si>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</si>
  <si>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</si>
  <si>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</si>
  <si>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</si>
  <si>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</si>
  <si>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</si>
  <si>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</si>
  <si>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</si>
  <si>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</si>
  <si>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</si>
  <si>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</si>
  <si>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</si>
  <si>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</si>
  <si>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</si>
  <si>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</si>
  <si>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</si>
  <si>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</si>
  <si>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茂木町においては、平成9年度から開始し平成16年3月に供用開始となり、18年経過したことにより水処理センターや中継ポンプ場内の機器に故障が起き始めている。重大事故が発生する前に適宜修繕費用を予算化し対策を講ずる必要がある。　　　　　　　　　　</t>
    <rPh sb="10" eb="12">
      <t>ヘイセイ</t>
    </rPh>
    <rPh sb="13" eb="15">
      <t>ネンド</t>
    </rPh>
    <rPh sb="17" eb="19">
      <t>カイシ</t>
    </rPh>
    <rPh sb="20" eb="22">
      <t>ヘイセイ</t>
    </rPh>
    <rPh sb="24" eb="25">
      <t>ネン</t>
    </rPh>
    <rPh sb="26" eb="27">
      <t>ツキ</t>
    </rPh>
    <rPh sb="28" eb="30">
      <t>キョウヨウ</t>
    </rPh>
    <rPh sb="30" eb="32">
      <t>カイシ</t>
    </rPh>
    <rPh sb="38" eb="39">
      <t>ネン</t>
    </rPh>
    <rPh sb="39" eb="41">
      <t>ケイカ</t>
    </rPh>
    <rPh sb="48" eb="49">
      <t>ミズ</t>
    </rPh>
    <rPh sb="49" eb="51">
      <t>ショリ</t>
    </rPh>
    <rPh sb="56" eb="58">
      <t>チュウケイ</t>
    </rPh>
    <rPh sb="61" eb="62">
      <t>ジョウ</t>
    </rPh>
    <rPh sb="62" eb="63">
      <t>ナイ</t>
    </rPh>
    <rPh sb="64" eb="66">
      <t>キキ</t>
    </rPh>
    <rPh sb="67" eb="69">
      <t>コショウ</t>
    </rPh>
    <rPh sb="70" eb="71">
      <t>オ</t>
    </rPh>
    <rPh sb="72" eb="73">
      <t>ハジ</t>
    </rPh>
    <phoneticPr fontId="4"/>
  </si>
  <si>
    <t>・収益的収支比率は100％を割り込んでおり、今後も引き続き経費の削減及び水洗化率の向上に努める必要がある。利用人口が多い事業所の接続を促進し、使用料収入の増加を図っていく。　　　　　　　
・経費回収率については平成２７年度以降100％を下回っており、人口減少の影響や経年劣化に伴う維持管理費用の増加が影響していると思われる。　　　　　　　
・維持工事費用の平準化や水洗化率向上のための戸別訪問等対策をさらに推進する必要がある。　　　　　　　
・水洗化率と施設利用率については依然として低いため、これらの率向上に努めていく必要がある。　
・汚水処理原価は、昨年と比べ高い数値となった。今後は、処理場の運営費用等についてのコストカットや汚泥処理の効率化等を検討していく。
　　　　　　　　　　　　　　　　　　　　　　　　　　　　　　　　　</t>
    <rPh sb="1" eb="4">
      <t>シュウエキテキ</t>
    </rPh>
    <rPh sb="4" eb="6">
      <t>シュウシ</t>
    </rPh>
    <rPh sb="6" eb="8">
      <t>ヒリツ</t>
    </rPh>
    <rPh sb="14" eb="15">
      <t>ワ</t>
    </rPh>
    <rPh sb="16" eb="17">
      <t>コ</t>
    </rPh>
    <rPh sb="22" eb="24">
      <t>コンゴ</t>
    </rPh>
    <rPh sb="25" eb="26">
      <t>ヒ</t>
    </rPh>
    <rPh sb="27" eb="28">
      <t>ツヅ</t>
    </rPh>
    <rPh sb="29" eb="31">
      <t>ケイヒ</t>
    </rPh>
    <rPh sb="32" eb="34">
      <t>サクゲン</t>
    </rPh>
    <rPh sb="34" eb="35">
      <t>オヨ</t>
    </rPh>
    <rPh sb="36" eb="39">
      <t>スイセンカ</t>
    </rPh>
    <rPh sb="39" eb="40">
      <t>リツ</t>
    </rPh>
    <rPh sb="41" eb="43">
      <t>コウジョウ</t>
    </rPh>
    <rPh sb="44" eb="45">
      <t>ツト</t>
    </rPh>
    <rPh sb="47" eb="49">
      <t>ヒツヨウ</t>
    </rPh>
    <rPh sb="53" eb="55">
      <t>リヨウ</t>
    </rPh>
    <rPh sb="55" eb="57">
      <t>ジンコウ</t>
    </rPh>
    <rPh sb="58" eb="59">
      <t>オオ</t>
    </rPh>
    <rPh sb="60" eb="63">
      <t>ジギョウショ</t>
    </rPh>
    <rPh sb="64" eb="66">
      <t>セツゾク</t>
    </rPh>
    <rPh sb="67" eb="69">
      <t>ソクシン</t>
    </rPh>
    <rPh sb="71" eb="74">
      <t>シヨウリョウ</t>
    </rPh>
    <rPh sb="74" eb="76">
      <t>シュウニュウ</t>
    </rPh>
    <rPh sb="77" eb="79">
      <t>ゾウカ</t>
    </rPh>
    <rPh sb="80" eb="81">
      <t>ハカ</t>
    </rPh>
    <rPh sb="95" eb="97">
      <t>ケイヒ</t>
    </rPh>
    <rPh sb="97" eb="99">
      <t>カイシュウ</t>
    </rPh>
    <rPh sb="99" eb="100">
      <t>リツ</t>
    </rPh>
    <rPh sb="105" eb="107">
      <t>ヘイセイ</t>
    </rPh>
    <rPh sb="109" eb="111">
      <t>ネンド</t>
    </rPh>
    <rPh sb="111" eb="113">
      <t>イコウ</t>
    </rPh>
    <rPh sb="118" eb="120">
      <t>シタマワ</t>
    </rPh>
    <rPh sb="125" eb="127">
      <t>ジンコウ</t>
    </rPh>
    <rPh sb="127" eb="129">
      <t>ゲンショウ</t>
    </rPh>
    <rPh sb="130" eb="132">
      <t>エイキョウ</t>
    </rPh>
    <rPh sb="133" eb="135">
      <t>ケイネン</t>
    </rPh>
    <rPh sb="135" eb="137">
      <t>レッカ</t>
    </rPh>
    <rPh sb="138" eb="139">
      <t>トモナ</t>
    </rPh>
    <rPh sb="140" eb="142">
      <t>イジ</t>
    </rPh>
    <rPh sb="142" eb="144">
      <t>カンリ</t>
    </rPh>
    <rPh sb="144" eb="146">
      <t>ヒヨウ</t>
    </rPh>
    <rPh sb="147" eb="149">
      <t>ゾウカ</t>
    </rPh>
    <rPh sb="150" eb="152">
      <t>エイキョウ</t>
    </rPh>
    <rPh sb="157" eb="158">
      <t>オモ</t>
    </rPh>
    <rPh sb="171" eb="173">
      <t>イジ</t>
    </rPh>
    <rPh sb="173" eb="175">
      <t>コウジ</t>
    </rPh>
    <rPh sb="175" eb="177">
      <t>ヒヨウ</t>
    </rPh>
    <rPh sb="178" eb="181">
      <t>ヘイジュンカ</t>
    </rPh>
    <rPh sb="182" eb="185">
      <t>スイセンカ</t>
    </rPh>
    <rPh sb="185" eb="186">
      <t>リツ</t>
    </rPh>
    <rPh sb="186" eb="188">
      <t>コウジョウ</t>
    </rPh>
    <rPh sb="192" eb="194">
      <t>コベツ</t>
    </rPh>
    <rPh sb="194" eb="196">
      <t>ホウモン</t>
    </rPh>
    <rPh sb="196" eb="197">
      <t>トウ</t>
    </rPh>
    <rPh sb="197" eb="199">
      <t>タイサク</t>
    </rPh>
    <rPh sb="203" eb="205">
      <t>スイシン</t>
    </rPh>
    <rPh sb="207" eb="209">
      <t>ヒツヨウ</t>
    </rPh>
    <rPh sb="222" eb="225">
      <t>スイセンカ</t>
    </rPh>
    <rPh sb="225" eb="226">
      <t>リツ</t>
    </rPh>
    <rPh sb="227" eb="229">
      <t>シセツ</t>
    </rPh>
    <rPh sb="229" eb="231">
      <t>リヨウ</t>
    </rPh>
    <rPh sb="231" eb="232">
      <t>リツ</t>
    </rPh>
    <rPh sb="237" eb="239">
      <t>イゼン</t>
    </rPh>
    <rPh sb="242" eb="243">
      <t>ヒク</t>
    </rPh>
    <rPh sb="251" eb="252">
      <t>リツ</t>
    </rPh>
    <rPh sb="252" eb="254">
      <t>コウジョウ</t>
    </rPh>
    <rPh sb="255" eb="256">
      <t>ツト</t>
    </rPh>
    <rPh sb="260" eb="262">
      <t>ヒツヨウ</t>
    </rPh>
    <rPh sb="269" eb="273">
      <t>オスイショリ</t>
    </rPh>
    <rPh sb="273" eb="275">
      <t>ゲンカ</t>
    </rPh>
    <rPh sb="282" eb="283">
      <t>タカ</t>
    </rPh>
    <rPh sb="284" eb="286">
      <t>スウチ</t>
    </rPh>
    <rPh sb="291" eb="293">
      <t>コンゴ</t>
    </rPh>
    <rPh sb="295" eb="298">
      <t>ショリジョウ</t>
    </rPh>
    <rPh sb="299" eb="303">
      <t>ウンエイヒヨウ</t>
    </rPh>
    <rPh sb="303" eb="304">
      <t>トウ</t>
    </rPh>
    <rPh sb="316" eb="320">
      <t>オデイショリ</t>
    </rPh>
    <rPh sb="321" eb="324">
      <t>コウリツカ</t>
    </rPh>
    <rPh sb="324" eb="325">
      <t>トウ</t>
    </rPh>
    <rPh sb="326" eb="328">
      <t>ケントウ</t>
    </rPh>
    <phoneticPr fontId="4"/>
  </si>
  <si>
    <t>・茂木町の公共下水道事業は、類似団体と比較すると経費回収率が平均値を下回った。今後も引き続き水洗化の普及活動に取り組み、水洗化人口と有収水量の増加を図る必要がある。　
・収益的収支比率及び経費回収率が例年と比べ低くなっているのは、法適用化に伴う打ち切り決算を行ったためである。　　　　　　　　　　　</t>
    <rPh sb="5" eb="7">
      <t>コウキョウ</t>
    </rPh>
    <rPh sb="7" eb="10">
      <t>ゲスイドウ</t>
    </rPh>
    <rPh sb="10" eb="12">
      <t>ジギョウ</t>
    </rPh>
    <rPh sb="14" eb="16">
      <t>ルイジ</t>
    </rPh>
    <rPh sb="16" eb="18">
      <t>ダンタイ</t>
    </rPh>
    <rPh sb="19" eb="21">
      <t>ヒカク</t>
    </rPh>
    <rPh sb="24" eb="26">
      <t>ケイヒ</t>
    </rPh>
    <rPh sb="26" eb="28">
      <t>カイシュウ</t>
    </rPh>
    <rPh sb="28" eb="29">
      <t>リツ</t>
    </rPh>
    <rPh sb="30" eb="33">
      <t>ヘイキンチ</t>
    </rPh>
    <rPh sb="34" eb="36">
      <t>シタマワ</t>
    </rPh>
    <rPh sb="85" eb="88">
      <t>シュウエキテキ</t>
    </rPh>
    <rPh sb="88" eb="90">
      <t>シュウシ</t>
    </rPh>
    <rPh sb="90" eb="92">
      <t>ヒリツ</t>
    </rPh>
    <rPh sb="92" eb="93">
      <t>オヨ</t>
    </rPh>
    <rPh sb="94" eb="99">
      <t>ケイヒカイシュウリツ</t>
    </rPh>
    <rPh sb="100" eb="102">
      <t>レイネン</t>
    </rPh>
    <rPh sb="103" eb="104">
      <t>クラ</t>
    </rPh>
    <rPh sb="105" eb="106">
      <t>ヒク</t>
    </rPh>
    <rPh sb="115" eb="119">
      <t>ホウテキヨウカ</t>
    </rPh>
    <rPh sb="120" eb="121">
      <t>トモナ</t>
    </rPh>
    <rPh sb="122" eb="123">
      <t>ウ</t>
    </rPh>
    <rPh sb="124" eb="125">
      <t>キ</t>
    </rPh>
    <rPh sb="126" eb="128">
      <t>ケッサン</t>
    </rPh>
    <rPh sb="129" eb="13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</si>
</sst>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A-41A5-B82B-D285ABCAB3E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169A-41A5-B82B-D285ABCAB3E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25.63</c:v>
                </c:pt>
                <c:pt idx="1">
                  <c:v>25.38</c:v>
                </c:pt>
                <c:pt idx="2">
                  <c:v>25.5</c:v>
                </c:pt>
                <c:pt idx="3">
                  <c:v>25.67</c:v>
                </c:pt>
                <c:pt idx="4">
                  <c:v>26.58</c:v>
                </c:pt>
              </c:numCache>
            </c:numRef>
          </c:val>
          <c:extLst>
            <c:ext xmlns:c16="http://schemas.microsoft.com/office/drawing/2014/chart" uri="{C3380CC4-5D6E-409C-BE32-E72D297353CC}">
              <c16:uniqueId val="{00000000-3396-4DFE-A68D-A99EF606AE4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3396-4DFE-A68D-A99EF606AE4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70.03</c:v>
                </c:pt>
                <c:pt idx="1">
                  <c:v>70.75</c:v>
                </c:pt>
                <c:pt idx="2">
                  <c:v>71.66</c:v>
                </c:pt>
                <c:pt idx="3">
                  <c:v>73.05</c:v>
                </c:pt>
                <c:pt idx="4">
                  <c:v>73.81</c:v>
                </c:pt>
              </c:numCache>
            </c:numRef>
          </c:val>
          <c:extLst>
            <c:ext xmlns:c16="http://schemas.microsoft.com/office/drawing/2014/chart" uri="{C3380CC4-5D6E-409C-BE32-E72D297353CC}">
              <c16:uniqueId val="{00000000-05BB-47E2-B47A-D99C0E87A0B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05BB-47E2-B47A-D99C0E87A0B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80.62</c:v>
                </c:pt>
                <c:pt idx="1">
                  <c:v>78.94</c:v>
                </c:pt>
                <c:pt idx="2">
                  <c:v>78.459999999999994</c:v>
                </c:pt>
                <c:pt idx="3">
                  <c:v>78.28</c:v>
                </c:pt>
                <c:pt idx="4">
                  <c:v>70.180000000000007</c:v>
                </c:pt>
              </c:numCache>
            </c:numRef>
          </c:val>
          <c:extLst>
            <c:ext xmlns:c16="http://schemas.microsoft.com/office/drawing/2014/chart" uri="{C3380CC4-5D6E-409C-BE32-E72D297353CC}">
              <c16:uniqueId val="{00000000-1F57-44D6-AB7E-7D9E426448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7-44D6-AB7E-7D9E426448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8-4AA7-9D93-F562035A550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8-4AA7-9D93-F562035A550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65-4DDC-86EA-816E53569C5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65-4DDC-86EA-816E53569C5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C6-404F-BB47-6013CDB1379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C6-404F-BB47-6013CDB1379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8A-4464-B8BD-C365F224D5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8A-4464-B8BD-C365F224D5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529.1</c:v>
                </c:pt>
                <c:pt idx="1">
                  <c:v>519.97</c:v>
                </c:pt>
                <c:pt idx="2">
                  <c:v>496.65</c:v>
                </c:pt>
                <c:pt idx="3">
                  <c:v>302.01</c:v>
                </c:pt>
                <c:pt idx="4">
                  <c:v>843.79</c:v>
                </c:pt>
              </c:numCache>
            </c:numRef>
          </c:val>
          <c:extLst>
            <c:ext xmlns:c16="http://schemas.microsoft.com/office/drawing/2014/chart" uri="{C3380CC4-5D6E-409C-BE32-E72D297353CC}">
              <c16:uniqueId val="{00000000-4F2C-41A7-8020-9566981CED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4F2C-41A7-8020-9566981CED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85.16</c:v>
                </c:pt>
                <c:pt idx="1">
                  <c:v>83.59</c:v>
                </c:pt>
                <c:pt idx="2">
                  <c:v>75.91</c:v>
                </c:pt>
                <c:pt idx="3">
                  <c:v>99.52</c:v>
                </c:pt>
                <c:pt idx="4">
                  <c:v>60.98</c:v>
                </c:pt>
              </c:numCache>
            </c:numRef>
          </c:val>
          <c:extLst>
            <c:ext xmlns:c16="http://schemas.microsoft.com/office/drawing/2014/chart" uri="{C3380CC4-5D6E-409C-BE32-E72D297353CC}">
              <c16:uniqueId val="{00000000-A540-46C3-BA9A-66BEEA4236D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A540-46C3-BA9A-66BEEA4236D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203.34</c:v>
                </c:pt>
                <c:pt idx="1">
                  <c:v>208.75</c:v>
                </c:pt>
                <c:pt idx="2">
                  <c:v>230.69</c:v>
                </c:pt>
                <c:pt idx="3">
                  <c:v>179.06</c:v>
                </c:pt>
                <c:pt idx="4">
                  <c:v>289.45999999999998</c:v>
                </c:pt>
              </c:numCache>
            </c:numRef>
          </c:val>
          <c:extLst>
            <c:ext xmlns:c16="http://schemas.microsoft.com/office/drawing/2014/chart" uri="{C3380CC4-5D6E-409C-BE32-E72D297353CC}">
              <c16:uniqueId val="{00000000-B0A8-42D1-AABA-FB638718324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B0A8-42D1-AABA-FB638718324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茂木町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11977</v>
      </c>
      <c r="AM8" s="45"/>
      <c r="AN8" s="45"/>
      <c r="AO8" s="45"/>
      <c r="AP8" s="45"/>
      <c r="AQ8" s="45"/>
      <c r="AR8" s="45"/>
      <c r="AS8" s="45"/>
      <c r="AT8" s="46">
        <f>データ!T6</f>
        <v>172.69</v>
      </c>
      <c r="AU8" s="46"/>
      <c r="AV8" s="46"/>
      <c r="AW8" s="46"/>
      <c r="AX8" s="46"/>
      <c r="AY8" s="46"/>
      <c r="AZ8" s="46"/>
      <c r="BA8" s="46"/>
      <c r="BB8" s="46">
        <f>データ!U6</f>
        <v>69.36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20.67</v>
      </c>
      <c r="Q10" s="46"/>
      <c r="R10" s="46"/>
      <c r="S10" s="46"/>
      <c r="T10" s="46"/>
      <c r="U10" s="46"/>
      <c r="V10" s="46"/>
      <c r="W10" s="46">
        <f>データ!Q6</f>
        <v>77.09</v>
      </c>
      <c r="X10" s="46"/>
      <c r="Y10" s="46"/>
      <c r="Z10" s="46"/>
      <c r="AA10" s="46"/>
      <c r="AB10" s="46"/>
      <c r="AC10" s="46"/>
      <c r="AD10" s="45">
        <f>データ!R6</f>
        <v>2970</v>
      </c>
      <c r="AE10" s="45"/>
      <c r="AF10" s="45"/>
      <c r="AG10" s="45"/>
      <c r="AH10" s="45"/>
      <c r="AI10" s="45"/>
      <c r="AJ10" s="45"/>
      <c r="AK10" s="2"/>
      <c r="AL10" s="45">
        <f>データ!V6</f>
        <v>2455</v>
      </c>
      <c r="AM10" s="45"/>
      <c r="AN10" s="45"/>
      <c r="AO10" s="45"/>
      <c r="AP10" s="45"/>
      <c r="AQ10" s="45"/>
      <c r="AR10" s="45"/>
      <c r="AS10" s="45"/>
      <c r="AT10" s="46">
        <f>データ!W6</f>
        <v>1.23</v>
      </c>
      <c r="AU10" s="46"/>
      <c r="AV10" s="46"/>
      <c r="AW10" s="46"/>
      <c r="AX10" s="46"/>
      <c r="AY10" s="46"/>
      <c r="AZ10" s="46"/>
      <c r="BA10" s="46"/>
      <c r="BB10" s="46">
        <f>データ!X6</f>
        <v>1995.93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8mrAIq6dP0GttWTNwhUxxtr2cfAGIMejvn0hlGHRzC7RkbndN7eF2O3XE0IbPkCF365kbq4DhCjvq6N11xwaEQ==" saltValue="ldmCsqq297irrXNWfk3Z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2022</v>
      </c>
      <c r="C6" s="19">
        <f t="shared" ref="C6:X6" si="3">C7</f>
        <v>93432</v>
      </c>
      <c r="D6" s="19">
        <f t="shared" si="3"/>
        <v>47</v>
      </c>
      <c r="E6" s="19">
        <f t="shared" si="3"/>
        <v>17</v>
      </c>
      <c r="F6" s="19">
        <f t="shared" si="3"/>
        <v>1</v>
      </c>
      <c r="G6" s="19">
        <f t="shared" si="3"/>
        <v>0</v>
      </c>
      <c r="H6" s="19" t="str">
        <f t="shared" si="3"/>
        <v>栃木県　茂木町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20.67</v>
      </c>
      <c r="Q6" s="20">
        <f t="shared" si="3"/>
        <v>77.09</v>
      </c>
      <c r="R6" s="20">
        <f t="shared" si="3"/>
        <v>2970</v>
      </c>
      <c r="S6" s="20">
        <f t="shared" si="3"/>
        <v>11977</v>
      </c>
      <c r="T6" s="20">
        <f t="shared" si="3"/>
        <v>172.69</v>
      </c>
      <c r="U6" s="20">
        <f t="shared" si="3"/>
        <v>69.36</v>
      </c>
      <c r="V6" s="20">
        <f t="shared" si="3"/>
        <v>2455</v>
      </c>
      <c r="W6" s="20">
        <f t="shared" si="3"/>
        <v>1.23</v>
      </c>
      <c r="X6" s="20">
        <f t="shared" si="3"/>
        <v>1995.93</v>
      </c>
      <c r="Y6" s="21">
        <f>IF(Y7="",NA(),Y7)</f>
        <v>80.62</v>
      </c>
      <c r="Z6" s="21">
        <f t="shared" ref="Z6:AH6" si="4">IF(Z7="",NA(),Z7)</f>
        <v>78.94</v>
      </c>
      <c r="AA6" s="21">
        <f t="shared" si="4"/>
        <v>78.459999999999994</v>
      </c>
      <c r="AB6" s="21">
        <f t="shared" si="4"/>
        <v>78.28</v>
      </c>
      <c r="AC6" s="21">
        <f t="shared" si="4"/>
        <v>70.180000000000007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529.1</v>
      </c>
      <c r="BG6" s="21">
        <f t="shared" ref="BG6:BO6" si="7">IF(BG7="",NA(),BG7)</f>
        <v>519.97</v>
      </c>
      <c r="BH6" s="21">
        <f t="shared" si="7"/>
        <v>496.65</v>
      </c>
      <c r="BI6" s="21">
        <f t="shared" si="7"/>
        <v>302.01</v>
      </c>
      <c r="BJ6" s="21">
        <f t="shared" si="7"/>
        <v>843.79</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85.16</v>
      </c>
      <c r="BR6" s="21">
        <f t="shared" ref="BR6:BZ6" si="8">IF(BR7="",NA(),BR7)</f>
        <v>83.59</v>
      </c>
      <c r="BS6" s="21">
        <f t="shared" si="8"/>
        <v>75.91</v>
      </c>
      <c r="BT6" s="21">
        <f t="shared" si="8"/>
        <v>99.52</v>
      </c>
      <c r="BU6" s="21">
        <f t="shared" si="8"/>
        <v>60.98</v>
      </c>
      <c r="BV6" s="21">
        <f t="shared" si="8"/>
        <v>78.92</v>
      </c>
      <c r="BW6" s="21">
        <f t="shared" si="8"/>
        <v>74.17</v>
      </c>
      <c r="BX6" s="21">
        <f t="shared" si="8"/>
        <v>79.77</v>
      </c>
      <c r="BY6" s="21">
        <f t="shared" si="8"/>
        <v>79.63</v>
      </c>
      <c r="BZ6" s="21">
        <f t="shared" si="8"/>
        <v>76.78</v>
      </c>
      <c r="CA6" s="20" t="str">
        <f>IF(CA7="","",IF(CA7="-","【-】","【"&amp;SUBSTITUTE(TEXT(CA7,"#,##0.00"),"-","△")&amp;"】"))</f>
        <v>【97.61】</v>
      </c>
      <c r="CB6" s="21">
        <f>IF(CB7="",NA(),CB7)</f>
        <v>203.34</v>
      </c>
      <c r="CC6" s="21">
        <f t="shared" ref="CC6:CK6" si="9">IF(CC7="",NA(),CC7)</f>
        <v>208.75</v>
      </c>
      <c r="CD6" s="21">
        <f t="shared" si="9"/>
        <v>230.69</v>
      </c>
      <c r="CE6" s="21">
        <f t="shared" si="9"/>
        <v>179.06</v>
      </c>
      <c r="CF6" s="21">
        <f t="shared" si="9"/>
        <v>289.45999999999998</v>
      </c>
      <c r="CG6" s="21">
        <f t="shared" si="9"/>
        <v>220.31</v>
      </c>
      <c r="CH6" s="21">
        <f t="shared" si="9"/>
        <v>230.95</v>
      </c>
      <c r="CI6" s="21">
        <f t="shared" si="9"/>
        <v>214.56</v>
      </c>
      <c r="CJ6" s="21">
        <f t="shared" si="9"/>
        <v>213.66</v>
      </c>
      <c r="CK6" s="21">
        <f t="shared" si="9"/>
        <v>224.31</v>
      </c>
      <c r="CL6" s="20" t="str">
        <f>IF(CL7="","",IF(CL7="-","【-】","【"&amp;SUBSTITUTE(TEXT(CL7,"#,##0.00"),"-","△")&amp;"】"))</f>
        <v>【138.29】</v>
      </c>
      <c r="CM6" s="21">
        <f>IF(CM7="",NA(),CM7)</f>
        <v>25.63</v>
      </c>
      <c r="CN6" s="21">
        <f t="shared" ref="CN6:CV6" si="10">IF(CN7="",NA(),CN7)</f>
        <v>25.38</v>
      </c>
      <c r="CO6" s="21">
        <f t="shared" si="10"/>
        <v>25.5</v>
      </c>
      <c r="CP6" s="21">
        <f t="shared" si="10"/>
        <v>25.67</v>
      </c>
      <c r="CQ6" s="21">
        <f t="shared" si="10"/>
        <v>26.58</v>
      </c>
      <c r="CR6" s="21">
        <f t="shared" si="10"/>
        <v>49.68</v>
      </c>
      <c r="CS6" s="21">
        <f t="shared" si="10"/>
        <v>49.27</v>
      </c>
      <c r="CT6" s="21">
        <f t="shared" si="10"/>
        <v>49.47</v>
      </c>
      <c r="CU6" s="21">
        <f t="shared" si="10"/>
        <v>48.19</v>
      </c>
      <c r="CV6" s="21">
        <f t="shared" si="10"/>
        <v>47.32</v>
      </c>
      <c r="CW6" s="20" t="str">
        <f>IF(CW7="","",IF(CW7="-","【-】","【"&amp;SUBSTITUTE(TEXT(CW7,"#,##0.00"),"-","△")&amp;"】"))</f>
        <v>【59.10】</v>
      </c>
      <c r="CX6" s="21">
        <f>IF(CX7="",NA(),CX7)</f>
        <v>70.03</v>
      </c>
      <c r="CY6" s="21">
        <f t="shared" ref="CY6:DG6" si="11">IF(CY7="",NA(),CY7)</f>
        <v>70.75</v>
      </c>
      <c r="CZ6" s="21">
        <f t="shared" si="11"/>
        <v>71.66</v>
      </c>
      <c r="DA6" s="21">
        <f t="shared" si="11"/>
        <v>73.05</v>
      </c>
      <c r="DB6" s="21">
        <f t="shared" si="11"/>
        <v>73.81</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2">
      <c r="A7" s="14"/>
      <c r="B7" s="23">
        <v>2022</v>
      </c>
      <c r="C7" s="23">
        <v>93432</v>
      </c>
      <c r="D7" s="23">
        <v>47</v>
      </c>
      <c r="E7" s="23">
        <v>17</v>
      </c>
      <c r="F7" s="23">
        <v>1</v>
      </c>
      <c r="G7" s="23">
        <v>0</v>
      </c>
      <c r="H7" s="23" t="s">
        <v>99</v>
      </c>
      <c r="I7" s="23" t="s">
        <v>100</v>
      </c>
      <c r="J7" s="23" t="s">
        <v>101</v>
      </c>
      <c r="K7" s="23" t="s">
        <v>102</v>
      </c>
      <c r="L7" s="23" t="s">
        <v>103</v>
      </c>
      <c r="M7" s="23" t="s">
        <v>104</v>
      </c>
      <c r="N7" s="24" t="s">
        <v>105</v>
      </c>
      <c r="O7" s="24" t="s">
        <v>106</v>
      </c>
      <c r="P7" s="24">
        <v>20.67</v>
      </c>
      <c r="Q7" s="24">
        <v>77.09</v>
      </c>
      <c r="R7" s="24">
        <v>2970</v>
      </c>
      <c r="S7" s="24">
        <v>11977</v>
      </c>
      <c r="T7" s="24">
        <v>172.69</v>
      </c>
      <c r="U7" s="24">
        <v>69.36</v>
      </c>
      <c r="V7" s="24">
        <v>2455</v>
      </c>
      <c r="W7" s="24">
        <v>1.23</v>
      </c>
      <c r="X7" s="24">
        <v>1995.93</v>
      </c>
      <c r="Y7" s="24">
        <v>80.62</v>
      </c>
      <c r="Z7" s="24">
        <v>78.94</v>
      </c>
      <c r="AA7" s="24">
        <v>78.459999999999994</v>
      </c>
      <c r="AB7" s="24">
        <v>78.28</v>
      </c>
      <c r="AC7" s="24">
        <v>70.180000000000007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529.1</v>
      </c>
      <c r="BG7" s="24">
        <v>519.97</v>
      </c>
      <c r="BH7" s="24">
        <v>496.65</v>
      </c>
      <c r="BI7" s="24">
        <v>302.01</v>
      </c>
      <c r="BJ7" s="24">
        <v>843.79</v>
      </c>
      <c r="BK7" s="24">
        <v>1048.23</v>
      </c>
      <c r="BL7" s="24">
        <v>1130.42</v>
      </c>
      <c r="BM7" s="24">
        <v>1245.0999999999999</v>
      </c>
      <c r="BN7" s="24">
        <v>1108.8</v>
      </c>
      <c r="BO7" s="24">
        <v>1194.56</v>
      </c>
      <c r="BP7" s="24">
        <v>652.82000000000005</v>
      </c>
      <c r="BQ7" s="24">
        <v>85.16</v>
      </c>
      <c r="BR7" s="24">
        <v>83.59</v>
      </c>
      <c r="BS7" s="24">
        <v>75.91</v>
      </c>
      <c r="BT7" s="24">
        <v>99.52</v>
      </c>
      <c r="BU7" s="24">
        <v>60.98</v>
      </c>
      <c r="BV7" s="24">
        <v>78.92</v>
      </c>
      <c r="BW7" s="24">
        <v>74.17</v>
      </c>
      <c r="BX7" s="24">
        <v>79.77</v>
      </c>
      <c r="BY7" s="24">
        <v>79.63</v>
      </c>
      <c r="BZ7" s="24">
        <v>76.78</v>
      </c>
      <c r="CA7" s="24">
        <v>97.61</v>
      </c>
      <c r="CB7" s="24">
        <v>203.34</v>
      </c>
      <c r="CC7" s="24">
        <v>208.75</v>
      </c>
      <c r="CD7" s="24">
        <v>230.69</v>
      </c>
      <c r="CE7" s="24">
        <v>179.06</v>
      </c>
      <c r="CF7" s="24">
        <v>289.45999999999998</v>
      </c>
      <c r="CG7" s="24">
        <v>220.31</v>
      </c>
      <c r="CH7" s="24">
        <v>230.95</v>
      </c>
      <c r="CI7" s="24">
        <v>214.56</v>
      </c>
      <c r="CJ7" s="24">
        <v>213.66</v>
      </c>
      <c r="CK7" s="24">
        <v>224.31</v>
      </c>
      <c r="CL7" s="24">
        <v>138.29</v>
      </c>
      <c r="CM7" s="24">
        <v>25.63</v>
      </c>
      <c r="CN7" s="24">
        <v>25.38</v>
      </c>
      <c r="CO7" s="24">
        <v>25.5</v>
      </c>
      <c r="CP7" s="24">
        <v>25.67</v>
      </c>
      <c r="CQ7" s="24">
        <v>26.58</v>
      </c>
      <c r="CR7" s="24">
        <v>49.68</v>
      </c>
      <c r="CS7" s="24">
        <v>49.27</v>
      </c>
      <c r="CT7" s="24">
        <v>49.47</v>
      </c>
      <c r="CU7" s="24">
        <v>48.19</v>
      </c>
      <c r="CV7" s="24">
        <v>47.32</v>
      </c>
      <c r="CW7" s="24">
        <v>59.1</v>
      </c>
      <c r="CX7" s="24">
        <v>70.03</v>
      </c>
      <c r="CY7" s="24">
        <v>70.75</v>
      </c>
      <c r="CZ7" s="24">
        <v>71.66</v>
      </c>
      <c r="DA7" s="24">
        <v>73.05</v>
      </c>
      <c r="DB7" s="24">
        <v>73.81</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112</v>
      </c>
    </row>
    <row r="12" spans="1:145" x14ac:dyDescent="0.2">
      <c r="B12">
        <v>1</v>
      </c>
      <c r="C12">
        <v>1</v>
      </c>
      <c r="D12">
        <v>2</v>
      </c>
      <c r="E12">
        <v>3</v>
      </c>
      <c r="F12">
        <v>4</v>
      </c>
      <c r="G12" t="s">
        <v>113</v>
      </c>
    </row>
    <row r="13" spans="1:145" x14ac:dyDescent="0.2">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2024-01-22T05:14:41Z</cp:lastPrinted>
  <dcterms:created xsi:type="dcterms:W3CDTF">2023-12-12T02:46:41Z</dcterms:created>
  <dcterms:modified xsi:type="dcterms:W3CDTF">2024-03-04T11:39:24Z</dcterms:modified>
  <cp:category/>
</cp:coreProperties>
</file>