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tabRatio="763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Print_Area" localSheetId="0">'1'!$A$1:$J$25</definedName>
    <definedName name="_xlnm.Print_Area" localSheetId="9">'10'!$A$1:$J$21</definedName>
    <definedName name="_xlnm.Print_Area" localSheetId="10">'11'!$A$1:$J$10</definedName>
    <definedName name="_xlnm.Print_Area" localSheetId="1">'2'!$A$1:$J$21</definedName>
    <definedName name="_xlnm.Print_Area" localSheetId="2">'3'!$A$1:$J$19</definedName>
    <definedName name="_xlnm.Print_Area" localSheetId="3">'4'!$A$1:$J$18</definedName>
    <definedName name="_xlnm.Print_Area" localSheetId="4">'5'!$A$1:$J$22</definedName>
    <definedName name="_xlnm.Print_Area" localSheetId="5">'6'!$A$1:$J$32</definedName>
    <definedName name="_xlnm.Print_Area" localSheetId="6">'7'!$A$1:$J$22</definedName>
    <definedName name="_xlnm.Print_Area" localSheetId="7">'8'!$A$1:$K$30</definedName>
  </definedNames>
  <calcPr fullCalcOnLoad="1"/>
</workbook>
</file>

<file path=xl/sharedStrings.xml><?xml version="1.0" encoding="utf-8"?>
<sst xmlns="http://schemas.openxmlformats.org/spreadsheetml/2006/main" count="529" uniqueCount="243">
  <si>
    <t>最小数</t>
  </si>
  <si>
    <t>医師数</t>
  </si>
  <si>
    <t>病  院  区  分</t>
  </si>
  <si>
    <t>医師数</t>
  </si>
  <si>
    <t>標準医師数</t>
  </si>
  <si>
    <t>(A)</t>
  </si>
  <si>
    <t>(B)</t>
  </si>
  <si>
    <t>(C)=(A)/(B)</t>
  </si>
  <si>
    <t>加算</t>
  </si>
  <si>
    <t>常勤</t>
  </si>
  <si>
    <t>非常勤</t>
  </si>
  <si>
    <t>現在医師数</t>
  </si>
  <si>
    <t>合計</t>
  </si>
  <si>
    <t>数　　値</t>
  </si>
  <si>
    <t>区　　分</t>
  </si>
  <si>
    <t>備　　考</t>
  </si>
  <si>
    <t>充足率(％)</t>
  </si>
  <si>
    <t>(A)</t>
  </si>
  <si>
    <t>標準数</t>
  </si>
  <si>
    <t>換算数(人)</t>
  </si>
  <si>
    <t>④合計</t>
  </si>
  <si>
    <t>(D)</t>
  </si>
  <si>
    <t>①標準数</t>
  </si>
  <si>
    <t>②充足率</t>
  </si>
  <si>
    <t>係数</t>
  </si>
  <si>
    <t>係数</t>
  </si>
  <si>
    <t>区    分</t>
  </si>
  <si>
    <t>備    考</t>
  </si>
  <si>
    <t>区分</t>
  </si>
  <si>
    <t>許可病床数(床)</t>
  </si>
  <si>
    <t>常勤栄養士現在数(人)</t>
  </si>
  <si>
    <t>うち管理栄養士(人)</t>
  </si>
  <si>
    <t>１　医師の充足率</t>
  </si>
  <si>
    <t>(1)標準数</t>
  </si>
  <si>
    <t>(2)充足率</t>
  </si>
  <si>
    <t>(1)標準数</t>
  </si>
  <si>
    <t>常勤換算</t>
  </si>
  <si>
    <t>勤務時間</t>
  </si>
  <si>
    <t>総勤務時間</t>
  </si>
  <si>
    <t>標準歯科医師数</t>
  </si>
  <si>
    <t>現在薬剤師数</t>
  </si>
  <si>
    <t>標準薬剤師数</t>
  </si>
  <si>
    <t>現在看護師数</t>
  </si>
  <si>
    <t>標準看護師数</t>
  </si>
  <si>
    <t>現在看護補助者数</t>
  </si>
  <si>
    <t>標準看護補助者数</t>
  </si>
  <si>
    <t>２　歯科医師の充足率(歯科、小児歯科、矯正歯科、歯科口腔外科を標榜している病院)</t>
  </si>
  <si>
    <t>３　薬剤師の充足率　　　　　　　</t>
  </si>
  <si>
    <t xml:space="preserve">４　看護師、准看護師等の充足率 </t>
  </si>
  <si>
    <t>標準数</t>
  </si>
  <si>
    <t>(C)</t>
  </si>
  <si>
    <t>(D)=(B)/(C)</t>
  </si>
  <si>
    <t>(E)=(A)+(D)</t>
  </si>
  <si>
    <t>(F)</t>
  </si>
  <si>
    <t>(G)=(E)/(F)</t>
  </si>
  <si>
    <t>６　栄養士の充足状況等　　　　　　　　　　　　　　　　　　　　　　　　　</t>
  </si>
  <si>
    <t>(1)病床数１００床以上の病院　　　　　</t>
  </si>
  <si>
    <t>(2)特定機能病院　　　　　　　　　　　</t>
  </si>
  <si>
    <t>(2)特定機能病院（ (a)､(b)２通り算出すること。）</t>
  </si>
  <si>
    <t>(F)</t>
  </si>
  <si>
    <t>(1)特定機能病院以外の病院</t>
  </si>
  <si>
    <t>現在歯科医師数</t>
  </si>
  <si>
    <t>(F)</t>
  </si>
  <si>
    <t>(F)</t>
  </si>
  <si>
    <t>端数未処理</t>
  </si>
  <si>
    <t>療  養</t>
  </si>
  <si>
    <t>精　神</t>
  </si>
  <si>
    <t>結　核</t>
  </si>
  <si>
    <t>感染症</t>
  </si>
  <si>
    <t>歯　科</t>
  </si>
  <si>
    <t>(1)特定機能病院以外</t>
  </si>
  <si>
    <t>(2)特定機能病院</t>
  </si>
  <si>
    <t>②標準数</t>
  </si>
  <si>
    <t>③充足率</t>
  </si>
  <si>
    <t>(a)</t>
  </si>
  <si>
    <t>(b)</t>
  </si>
  <si>
    <t>(c)</t>
  </si>
  <si>
    <t>(d)</t>
  </si>
  <si>
    <t>(e)</t>
  </si>
  <si>
    <t>(f)</t>
  </si>
  <si>
    <t>(h)</t>
  </si>
  <si>
    <t>(i)</t>
  </si>
  <si>
    <t>(j)</t>
  </si>
  <si>
    <t>(k)=(h)-(i)-(j)</t>
  </si>
  <si>
    <t>合計 (l)=(b)+(c)+(g)+(i)+(k)</t>
  </si>
  <si>
    <t>(A)</t>
  </si>
  <si>
    <t>(B)</t>
  </si>
  <si>
    <t>(C)</t>
  </si>
  <si>
    <t>(D)=(A)-(B)</t>
  </si>
  <si>
    <t>(E)</t>
  </si>
  <si>
    <t>(F)=(D)/(E)</t>
  </si>
  <si>
    <t>(G)=(C)+(F)</t>
  </si>
  <si>
    <t>１週当たりの勤務時間(分)(就業規則から)</t>
  </si>
  <si>
    <t>１週当たりの勤務時間(分)(就業規則から)</t>
  </si>
  <si>
    <t>(g)=(a)-(b)-(c)-(f)</t>
  </si>
  <si>
    <t>(g)=(a)-(f)</t>
  </si>
  <si>
    <t>(k)=(h)-(j)</t>
  </si>
  <si>
    <t>合計 (l)=(g)+(k)</t>
  </si>
  <si>
    <t>係数(B)２０は概数である。</t>
  </si>
  <si>
    <t>１週間の勤務時間(分)の合計(施設表[附表２]から)</t>
  </si>
  <si>
    <t>１週間の勤務時間(分)の合計(施設表[附表２]から)</t>
  </si>
  <si>
    <t>施設表[附表２]から</t>
  </si>
  <si>
    <t>施設表[附表２]から</t>
  </si>
  <si>
    <t>合計 (l)=(b)+(c)+(g)+(h)</t>
  </si>
  <si>
    <t>特定機能病院</t>
  </si>
  <si>
    <t>施設表[附表２]から</t>
  </si>
  <si>
    <t>換算数(人)</t>
  </si>
  <si>
    <t>合計 (j)=(h)+(i)</t>
  </si>
  <si>
    <t>(C)の欄は横に計算</t>
  </si>
  <si>
    <t>(a)</t>
  </si>
  <si>
    <t>(b)</t>
  </si>
  <si>
    <t>(c)</t>
  </si>
  <si>
    <t>(d)</t>
  </si>
  <si>
    <t>(e)</t>
  </si>
  <si>
    <t>(f)</t>
  </si>
  <si>
    <t>(g)</t>
  </si>
  <si>
    <t>(i)</t>
  </si>
  <si>
    <t>(C)の欄は横に計算</t>
  </si>
  <si>
    <t>５　看護補助者の充足状況(療養病床を有する病院のみ)　　　　　　　　　　</t>
  </si>
  <si>
    <t>換算数(人)</t>
  </si>
  <si>
    <t>(e)</t>
  </si>
  <si>
    <t>(f)</t>
  </si>
  <si>
    <t>(g)=(a)-(b)-(c)</t>
  </si>
  <si>
    <t>外来患者の取扱処方せん数</t>
  </si>
  <si>
    <t>(h)</t>
  </si>
  <si>
    <t>差</t>
  </si>
  <si>
    <t>別紙Ｂ－７　施設表[附表４]医療従事者の充足率算出表</t>
  </si>
  <si>
    <t>換算数</t>
  </si>
  <si>
    <t>①換算数</t>
  </si>
  <si>
    <t>換算数</t>
  </si>
  <si>
    <t>小数点第２位を四捨五入し、小数点第１位までとする。</t>
  </si>
  <si>
    <t>(a)</t>
  </si>
  <si>
    <t>(b)</t>
  </si>
  <si>
    <t>(2)看護補助者による代替(精神病床を有する病院の特例)</t>
  </si>
  <si>
    <t>(c)=(a)-(b)</t>
  </si>
  <si>
    <t>(3)充足率</t>
  </si>
  <si>
    <t>精神病床入院患者</t>
  </si>
  <si>
    <t>看護補助者代替</t>
  </si>
  <si>
    <t>(D)</t>
  </si>
  <si>
    <t>(E)=(C)/(D)</t>
  </si>
  <si>
    <t>(F)=(A)+(B)+(E)</t>
  </si>
  <si>
    <t>(G)</t>
  </si>
  <si>
    <t>(H)=(F)/(G)</t>
  </si>
  <si>
    <t>精神病床を有する病院の看護補助者による代替の人数</t>
  </si>
  <si>
    <t>③外来患者数</t>
  </si>
  <si>
    <t>①入院患者数(除く特定機能病院)</t>
  </si>
  <si>
    <t>②入院患者数(特定機能病院)</t>
  </si>
  <si>
    <t>手順②に注意する</t>
  </si>
  <si>
    <t>｢(C)換算数｣の欄は横に計算して算出する。</t>
  </si>
  <si>
    <t>｢(C)換算数｣の欄は縦に計算して算出する。</t>
  </si>
  <si>
    <t>｢(C)換算数｣の欄は横に計算</t>
  </si>
  <si>
    <t>｢(C)換算数｣の欄は縦に計算</t>
  </si>
  <si>
    <t>(手順) ①表頭｢(A)人員｣を、｢施設表[附表３] 患者の状況等調｣より記入する。</t>
  </si>
  <si>
    <t xml:space="preserve">       ②表頭｢(A)人員｣、表側｢(ｃ)精神｣の欄は大学病院等は該当せず、ゼロを記入する。</t>
  </si>
  <si>
    <t xml:space="preserve">         なお、｢大学病院等」とは次のいずれかをいう。</t>
  </si>
  <si>
    <t xml:space="preserve">         a 大学附属病院（特定機能病院及び精神病床のみを有する病院を除く。）</t>
  </si>
  <si>
    <t xml:space="preserve">         b 内科、外科、産婦人科、眼科及び耳鼻いんこう科を有する100床以上の病院であって、精神病床を有する病院</t>
  </si>
  <si>
    <t xml:space="preserve">       ③表頭｢(A)人員｣の計算欄を計算して記入する。</t>
  </si>
  <si>
    <t xml:space="preserve">       ③表頭｢加算｣の欄を計算して記入する。</t>
  </si>
  <si>
    <t xml:space="preserve">       ②表頭｢(A)人員｣の計算欄を計算して記入する。</t>
  </si>
  <si>
    <t xml:space="preserve">       ②表頭｢加算｣の欄を計算して記入する。</t>
  </si>
  <si>
    <t>(手順) ①備考に従って上の欄から記入する。</t>
  </si>
  <si>
    <t>(手順) ①表頭｢(A)人員｣を記入する。｢施設表[附表３] 患者の状況等調」から｢精神｣の｢平均｣を記入する。</t>
  </si>
  <si>
    <t>(手順) ①表頭｢(A)人員｣を記入する。｢施設表[附表３] 患者の状況等調」から｢療養｣の平均を記入する。</t>
  </si>
  <si>
    <t>入院患者延べ総数(平均)</t>
  </si>
  <si>
    <t>外来患者延べ総数(平均)</t>
  </si>
  <si>
    <t xml:space="preserve">         なお、｢大学病院等」とは次のいずれかをいう。(以下同じ。)</t>
  </si>
  <si>
    <t>(イ) 療養主体の病院</t>
  </si>
  <si>
    <t>(ア) (イ)以外の病院</t>
  </si>
  <si>
    <t xml:space="preserve">         なお、｢療養主体の病院｣とは｢療養病床を有する病院であって、療養病床の病床比率が５０％を上回る病院｣である。</t>
  </si>
  <si>
    <t xml:space="preserve">       ②｢大学病院等｣は、(ア)で計算する。</t>
  </si>
  <si>
    <t>表｢②標準数｣の表頭｢(G)標準数｣を記入する。</t>
  </si>
  <si>
    <t>表｢(1)標準数｣の表頭｢(D)標準数｣を記入する。</t>
  </si>
  <si>
    <t>表｢①標準数｣の表頭｢(D)標準数｣を記入する。</t>
  </si>
  <si>
    <t>表｢①標準数｣の表頭｢(D)標準数｣を記入</t>
  </si>
  <si>
    <t>表｢(1)標準数｣の表側｢(j)合計｣表頭｢(D)標準数｣を記入</t>
  </si>
  <si>
    <t>表｢(2)標準数｣表頭｢(D)標準数｣から転記する。</t>
  </si>
  <si>
    <t>(手順) ①病院区分に従って、表頭｢(A)換算数｣に前ページの表｢①換算数｣の、表側｢(ｌ)合計｣、表頭｢(C)換算数｣を記入する。</t>
  </si>
  <si>
    <t>(手順) ①表頭｢(A)換算数｣に、前ページの表｢①換算数｣の、表側｢(ｌ)合計｣、表頭｢(C)換算数｣を記入する。</t>
  </si>
  <si>
    <t>入院患者延べ総数(平均)</t>
  </si>
  <si>
    <t>(A)</t>
  </si>
  <si>
    <t>(a)</t>
  </si>
  <si>
    <t>(b)</t>
  </si>
  <si>
    <t>(c)</t>
  </si>
  <si>
    <t>(d)=(a)+(b)+(c)</t>
  </si>
  <si>
    <t>(手順) ①表頭｢(A)人員｣に、｢施設表[附表３] 患者の状況等調｣の歯科の｢平均｣の数を記入する。</t>
  </si>
  <si>
    <t>(h)=(a)+(g)-(b)-(c)-(d)</t>
  </si>
  <si>
    <t>(I)=(b)+(c)+(d)+(h)</t>
  </si>
  <si>
    <t>(D)=(A)</t>
  </si>
  <si>
    <t>(G)=(F)</t>
  </si>
  <si>
    <t>人員(人)</t>
  </si>
  <si>
    <t>備　考</t>
  </si>
  <si>
    <t>(A)は１日平均調剤数を記入する。</t>
  </si>
  <si>
    <t xml:space="preserve">       ④表頭｢(C)換算数｣を計算して記入する。小数点第２位以下を切り捨て小数点第１位まで記入する。</t>
  </si>
  <si>
    <t>端数をそのまま記入する。(なお、エクセル表は小数点第４位までの表示となっている。)</t>
  </si>
  <si>
    <t xml:space="preserve">       ④表頭｢(F)医師数｣を計算して記入する。端数をそのまま記入する。(なお、エクセル表は小数点第４位までの表示となっている。)</t>
  </si>
  <si>
    <t xml:space="preserve">       ③表頭｢(C)換算数｣を計算して記入する。小数点第２位以下を切り捨て小数点第１位まで記入する。</t>
  </si>
  <si>
    <t xml:space="preserve">       ③表頭｢(F)医師数｣を計算して記入する。端数をそのまま記入する。(なお、エクセル表は小数点第４位までの表示となっている。)</t>
  </si>
  <si>
    <t xml:space="preserve">       ②表頭｢(C)換算数｣を計算して記入する。小数点第２位以下を切り捨て、小数点第１位まで記入する。</t>
  </si>
  <si>
    <t xml:space="preserve">       ③表頭｢(D)標準数｣を記入する。表頭｢(C)換算数｣の小数点第１位を切り上げ、整数とする。</t>
  </si>
  <si>
    <t>小数点第２位以下を切り捨て、小数点第１位までとする。</t>
  </si>
  <si>
    <t xml:space="preserve">       ⑤表頭｢(D)標準数｣を記入する。表頭｢(C)換算数｣の小数点第１位を切り上げ、整数とする。</t>
  </si>
  <si>
    <t>(A)は１日平均入院患者数を記入する。</t>
  </si>
  <si>
    <t>(手順) ①表頭｢(A)人員｣について、次の表側区分ごとに記入する。</t>
  </si>
  <si>
    <t>(手順) ①表頭｢(A)人員｣を、｢施設表[附表３] 患者の状況等調｣及び｢施設表[本表]｣中の項目（１３）より記入する。</t>
  </si>
  <si>
    <t>小数点第２位以下を切り捨て、小数点第１位まで</t>
  </si>
  <si>
    <t>入院新生児延数(平均)</t>
  </si>
  <si>
    <t>外来患者延べ総数(平均)</t>
  </si>
  <si>
    <t xml:space="preserve">       ⑥特定機能病院については、表頭｢(A)人員｣、表側｢(b)療養｣～｢(f)歯科｣の各欄にゼロを記入し、なおかつ、表頭｢(B)係数｣、表側｢(ｈ)｣の欄</t>
  </si>
  <si>
    <t xml:space="preserve">       　に2.0を記入する。</t>
  </si>
  <si>
    <t>療養病床入院患者数</t>
  </si>
  <si>
    <t>(注意) ①精神病床を有する病院の場合には、表側｢(c)差｣表頭｢(D)標準数｣は看護補助者で代替することができる人員であり、表｢(3)充足率｣表側
　　　　｢(B)看護補助者代替｣の上限数となる。</t>
  </si>
  <si>
    <t>常勤（</t>
  </si>
  <si>
    <t>人）、非常勤の総勤務時間（</t>
  </si>
  <si>
    <t>時間）</t>
  </si>
  <si>
    <t>・助産師（再掲）</t>
  </si>
  <si>
    <t>・歯科衛生士（再掲）</t>
  </si>
  <si>
    <t>施設表[附表２]から(准看護師、助産師、歯科衛生士を含む。)</t>
  </si>
  <si>
    <t>１週間の勤務時間(分)の合計(施設表[附表２]から)
(准看護師、助産師、歯科衛生士を含む。)</t>
  </si>
  <si>
    <t>　助産師：産婦人科又は産科を有する病院、歯科衛生士：歯科、矯正歯科、小児歯科又は歯科口腔外科</t>
  </si>
  <si>
    <t>(a)方式</t>
  </si>
  <si>
    <t>(b)方式</t>
  </si>
  <si>
    <t>(a)方式</t>
  </si>
  <si>
    <t>(b)方式</t>
  </si>
  <si>
    <t>(a)方式・・・｢施設表[附表３] 患者の状況等調｣より、１日平均入院患者数を記入する。</t>
  </si>
  <si>
    <t>(b)方式・・・｢施設表[本表]｣中の項目（１２）より、１日平均調剤数を記入する。</t>
  </si>
  <si>
    <t>　　　 ②次に該当し、看護師のうちの適当数を助産師又は歯科衛生士としている場合は、表側「(A)常勤」又は「(C)総勤務時間」に、当該助産師
         又は歯科衛生士を含むものとし、当該含めた人員について以下に記入する。</t>
  </si>
  <si>
    <t xml:space="preserve">       ⑦平成24年3月末において「介護療養型医療施設」又は「4:1を満たさない医療機関」に該当し、その旨を平成24年6月30日までに届け出た病</t>
  </si>
  <si>
    <t>手順⑦に注意する</t>
  </si>
  <si>
    <t>※特定機能病院については手順⑥、一定の要件を満たす病院については手順⑦に従い記入する。</t>
  </si>
  <si>
    <t>※一定の要件を満たす病院については手順④に従い記入する。</t>
  </si>
  <si>
    <t xml:space="preserve">       ④平成24年3月末において「介護療養型医療施設」又は「4:1を満たさない医療機関」に該当し、その旨を平成24年6月30日までに届け出た病</t>
  </si>
  <si>
    <t xml:space="preserve">       ②表頭｢(C)換算数｣を計算して記入する。小数点第２位以下を切り上げ、小数点第１位まで記入する。</t>
  </si>
  <si>
    <t xml:space="preserve">       ④表頭｢(C)換算数｣を計算して記入する。(b)～(d)は小数点第２位以下を切り捨て、(i)は小数点第２位以下を切り上げ、小数点第１位まで</t>
  </si>
  <si>
    <t xml:space="preserve">       　記入する。</t>
  </si>
  <si>
    <t>耳鼻いんこう科・眼科・精神科</t>
  </si>
  <si>
    <t>歯　科</t>
  </si>
  <si>
    <t xml:space="preserve">       　院であって、当該要件に該当する旨を平成30（2018）年6月30日までに再び届け出た病院については、表頭｢(B)係数｣の欄に6.0を記入する。</t>
  </si>
  <si>
    <t>　　　　 ※令和6（2024）年3月31日までの経過措置</t>
  </si>
  <si>
    <t xml:space="preserve">       　院であって、当該要件に該当する旨を平成30（2018）年6月30日までに再び届け出た病院については、表頭｢(B)係数｣、表側｢(b)療養｣の欄</t>
  </si>
  <si>
    <t>　　　　 に6.0を記入する。※令和6（2024）年3月31日までの経過措置</t>
  </si>
  <si>
    <t>人員(A)８までは換算数１</t>
  </si>
  <si>
    <t>人員(A)１６までは換算数１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</si>
</sst>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#,##0.00000_ "/>
    <numFmt numFmtId="182" formatCode="#,##0.0000_ "/>
    <numFmt numFmtId="183" formatCode="#,##0_);[Red]\(#,##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180" fontId="3" fillId="33" borderId="10" xfId="0" applyNumberFormat="1" applyFont="1" applyFill="1" applyBorder="1" applyAlignment="1" applyProtection="1">
      <alignment horizontal="center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/>
      <protection/>
    </xf>
    <xf numFmtId="180" fontId="3" fillId="0" borderId="11" xfId="0" applyNumberFormat="1" applyFont="1" applyBorder="1" applyAlignment="1" applyProtection="1">
      <alignment horizontal="center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180" fontId="3" fillId="33" borderId="11" xfId="0" applyNumberFormat="1" applyFont="1" applyFill="1" applyBorder="1" applyAlignment="1" applyProtection="1">
      <alignment horizontal="center" vertical="center"/>
      <protection/>
    </xf>
    <xf numFmtId="180" fontId="3" fillId="33" borderId="11" xfId="0" applyNumberFormat="1" applyFont="1" applyFill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horizontal="right" vertical="center"/>
      <protection/>
    </xf>
    <xf numFmtId="180" fontId="6" fillId="0" borderId="11" xfId="0" applyNumberFormat="1" applyFont="1" applyBorder="1" applyAlignment="1" applyProtection="1">
      <alignment horizontal="center" vertical="center"/>
      <protection/>
    </xf>
    <xf numFmtId="180" fontId="3" fillId="0" borderId="11" xfId="0" applyNumberFormat="1" applyFont="1" applyBorder="1" applyAlignment="1" applyProtection="1">
      <alignment vertical="center"/>
      <protection/>
    </xf>
    <xf numFmtId="180" fontId="6" fillId="0" borderId="12" xfId="0" applyNumberFormat="1" applyFont="1" applyBorder="1" applyAlignment="1" applyProtection="1">
      <alignment horizontal="center" vertical="center"/>
      <protection/>
    </xf>
    <xf numFmtId="180" fontId="6" fillId="33" borderId="12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Border="1" applyAlignment="1" applyProtection="1">
      <alignment horizontal="left" vertical="center"/>
      <protection/>
    </xf>
    <xf numFmtId="180" fontId="5" fillId="0" borderId="14" xfId="0" applyNumberFormat="1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vertical="center"/>
      <protection/>
    </xf>
    <xf numFmtId="180" fontId="6" fillId="0" borderId="16" xfId="0" applyNumberFormat="1" applyFont="1" applyBorder="1" applyAlignment="1" applyProtection="1">
      <alignment horizontal="right" vertical="center"/>
      <protection/>
    </xf>
    <xf numFmtId="179" fontId="3" fillId="33" borderId="16" xfId="0" applyNumberFormat="1" applyFont="1" applyFill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vertical="center"/>
      <protection/>
    </xf>
    <xf numFmtId="180" fontId="6" fillId="0" borderId="17" xfId="0" applyNumberFormat="1" applyFont="1" applyBorder="1" applyAlignment="1" applyProtection="1">
      <alignment horizontal="center" vertical="center"/>
      <protection/>
    </xf>
    <xf numFmtId="180" fontId="3" fillId="0" borderId="17" xfId="0" applyNumberFormat="1" applyFont="1" applyBorder="1" applyAlignment="1" applyProtection="1">
      <alignment horizontal="right" vertical="center"/>
      <protection/>
    </xf>
    <xf numFmtId="180" fontId="5" fillId="0" borderId="18" xfId="0" applyNumberFormat="1" applyFont="1" applyBorder="1" applyAlignment="1" applyProtection="1">
      <alignment horizontal="left" vertical="center"/>
      <protection/>
    </xf>
    <xf numFmtId="179" fontId="3" fillId="33" borderId="19" xfId="0" applyNumberFormat="1" applyFont="1" applyFill="1" applyBorder="1" applyAlignment="1" applyProtection="1">
      <alignment horizontal="right" vertical="center"/>
      <protection/>
    </xf>
    <xf numFmtId="180" fontId="6" fillId="33" borderId="17" xfId="0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vertical="center"/>
      <protection/>
    </xf>
    <xf numFmtId="180" fontId="3" fillId="0" borderId="11" xfId="0" applyNumberFormat="1" applyFont="1" applyFill="1" applyBorder="1" applyAlignment="1" applyProtection="1">
      <alignment horizontal="center" vertical="center"/>
      <protection/>
    </xf>
    <xf numFmtId="180" fontId="3" fillId="33" borderId="12" xfId="0" applyNumberFormat="1" applyFont="1" applyFill="1" applyBorder="1" applyAlignment="1" applyProtection="1">
      <alignment horizontal="right" vertical="center"/>
      <protection/>
    </xf>
    <xf numFmtId="180" fontId="3" fillId="33" borderId="21" xfId="0" applyNumberFormat="1" applyFont="1" applyFill="1" applyBorder="1" applyAlignment="1" applyProtection="1">
      <alignment horizontal="right" vertical="center"/>
      <protection/>
    </xf>
    <xf numFmtId="180" fontId="3" fillId="33" borderId="22" xfId="0" applyNumberFormat="1" applyFont="1" applyFill="1" applyBorder="1" applyAlignment="1" applyProtection="1">
      <alignment horizontal="right" vertical="center"/>
      <protection/>
    </xf>
    <xf numFmtId="180" fontId="3" fillId="33" borderId="17" xfId="0" applyNumberFormat="1" applyFont="1" applyFill="1" applyBorder="1" applyAlignment="1" applyProtection="1">
      <alignment horizontal="right" vertical="center"/>
      <protection/>
    </xf>
    <xf numFmtId="179" fontId="3" fillId="0" borderId="17" xfId="0" applyNumberFormat="1" applyFont="1" applyBorder="1" applyAlignment="1" applyProtection="1">
      <alignment horizontal="right" vertical="center"/>
      <protection/>
    </xf>
    <xf numFmtId="179" fontId="3" fillId="0" borderId="13" xfId="0" applyNumberFormat="1" applyFont="1" applyFill="1" applyBorder="1" applyAlignment="1" applyProtection="1">
      <alignment horizontal="right" vertical="center"/>
      <protection/>
    </xf>
    <xf numFmtId="180" fontId="3" fillId="0" borderId="17" xfId="0" applyNumberFormat="1" applyFont="1" applyFill="1" applyBorder="1" applyAlignment="1" applyProtection="1">
      <alignment horizontal="center" vertical="center"/>
      <protection/>
    </xf>
    <xf numFmtId="179" fontId="3" fillId="0" borderId="18" xfId="0" applyNumberFormat="1" applyFont="1" applyBorder="1" applyAlignment="1" applyProtection="1">
      <alignment horizontal="right" vertical="center"/>
      <protection/>
    </xf>
    <xf numFmtId="180" fontId="5" fillId="0" borderId="22" xfId="0" applyNumberFormat="1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vertical="center"/>
      <protection/>
    </xf>
    <xf numFmtId="180" fontId="3" fillId="0" borderId="24" xfId="0" applyNumberFormat="1" applyFont="1" applyBorder="1" applyAlignment="1" applyProtection="1">
      <alignment vertical="center"/>
      <protection/>
    </xf>
    <xf numFmtId="179" fontId="3" fillId="0" borderId="25" xfId="0" applyNumberFormat="1" applyFont="1" applyBorder="1" applyAlignment="1" applyProtection="1">
      <alignment vertical="center"/>
      <protection/>
    </xf>
    <xf numFmtId="180" fontId="3" fillId="33" borderId="24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180" fontId="3" fillId="33" borderId="12" xfId="0" applyNumberFormat="1" applyFont="1" applyFill="1" applyBorder="1" applyAlignment="1" applyProtection="1">
      <alignment horizontal="center" vertical="center"/>
      <protection/>
    </xf>
    <xf numFmtId="179" fontId="3" fillId="0" borderId="13" xfId="0" applyNumberFormat="1" applyFont="1" applyBorder="1" applyAlignment="1" applyProtection="1">
      <alignment vertical="center"/>
      <protection/>
    </xf>
    <xf numFmtId="180" fontId="3" fillId="0" borderId="27" xfId="0" applyNumberFormat="1" applyFont="1" applyBorder="1" applyAlignment="1" applyProtection="1">
      <alignment horizontal="right" vertical="center"/>
      <protection/>
    </xf>
    <xf numFmtId="180" fontId="3" fillId="0" borderId="24" xfId="0" applyNumberFormat="1" applyFont="1" applyBorder="1" applyAlignment="1" applyProtection="1">
      <alignment horizontal="right" vertical="center"/>
      <protection/>
    </xf>
    <xf numFmtId="179" fontId="3" fillId="0" borderId="28" xfId="0" applyNumberFormat="1" applyFont="1" applyBorder="1" applyAlignment="1" applyProtection="1">
      <alignment vertical="center"/>
      <protection/>
    </xf>
    <xf numFmtId="180" fontId="5" fillId="0" borderId="25" xfId="0" applyNumberFormat="1" applyFont="1" applyBorder="1" applyAlignment="1" applyProtection="1">
      <alignment horizontal="left" vertical="center"/>
      <protection/>
    </xf>
    <xf numFmtId="180" fontId="5" fillId="0" borderId="29" xfId="0" applyNumberFormat="1" applyFont="1" applyBorder="1" applyAlignment="1" applyProtection="1">
      <alignment horizontal="right"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 indent="1"/>
      <protection/>
    </xf>
    <xf numFmtId="0" fontId="4" fillId="0" borderId="0" xfId="0" applyFont="1" applyBorder="1" applyAlignment="1" applyProtection="1">
      <alignment horizontal="left" vertical="center" indent="2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left" vertical="center" indent="1"/>
      <protection/>
    </xf>
    <xf numFmtId="180" fontId="5" fillId="0" borderId="28" xfId="0" applyNumberFormat="1" applyFont="1" applyFill="1" applyBorder="1" applyAlignment="1" applyProtection="1">
      <alignment horizontal="left" vertical="center"/>
      <protection/>
    </xf>
    <xf numFmtId="180" fontId="5" fillId="0" borderId="36" xfId="0" applyNumberFormat="1" applyFont="1" applyFill="1" applyBorder="1" applyAlignment="1" applyProtection="1">
      <alignment horizontal="left" vertical="center"/>
      <protection/>
    </xf>
    <xf numFmtId="180" fontId="5" fillId="0" borderId="37" xfId="0" applyNumberFormat="1" applyFont="1" applyFill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180" fontId="5" fillId="0" borderId="22" xfId="0" applyNumberFormat="1" applyFont="1" applyFill="1" applyBorder="1" applyAlignment="1" applyProtection="1">
      <alignment horizontal="left" vertical="center"/>
      <protection/>
    </xf>
    <xf numFmtId="180" fontId="5" fillId="0" borderId="31" xfId="0" applyNumberFormat="1" applyFont="1" applyFill="1" applyBorder="1" applyAlignment="1" applyProtection="1">
      <alignment horizontal="left" vertical="center"/>
      <protection/>
    </xf>
    <xf numFmtId="18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vertical="center"/>
      <protection/>
    </xf>
    <xf numFmtId="0" fontId="4" fillId="0" borderId="35" xfId="0" applyFont="1" applyBorder="1" applyAlignment="1" applyProtection="1">
      <alignment horizontal="left" vertical="center" indent="1"/>
      <protection/>
    </xf>
    <xf numFmtId="0" fontId="5" fillId="0" borderId="39" xfId="0" applyFont="1" applyBorder="1" applyAlignment="1" applyProtection="1">
      <alignment horizontal="center" vertical="center"/>
      <protection/>
    </xf>
    <xf numFmtId="180" fontId="5" fillId="0" borderId="28" xfId="0" applyNumberFormat="1" applyFont="1" applyBorder="1" applyAlignment="1" applyProtection="1">
      <alignment horizontal="left" vertical="center"/>
      <protection/>
    </xf>
    <xf numFmtId="180" fontId="5" fillId="0" borderId="36" xfId="0" applyNumberFormat="1" applyFont="1" applyBorder="1" applyAlignment="1" applyProtection="1">
      <alignment horizontal="right" vertical="center"/>
      <protection/>
    </xf>
    <xf numFmtId="0" fontId="5" fillId="0" borderId="37" xfId="0" applyFont="1" applyBorder="1" applyAlignment="1" applyProtection="1">
      <alignment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179" fontId="3" fillId="0" borderId="42" xfId="0" applyNumberFormat="1" applyFont="1" applyFill="1" applyBorder="1" applyAlignment="1" applyProtection="1">
      <alignment vertical="center"/>
      <protection/>
    </xf>
    <xf numFmtId="180" fontId="5" fillId="0" borderId="14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79" fontId="3" fillId="0" borderId="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 indent="1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vertical="center"/>
      <protection/>
    </xf>
    <xf numFmtId="0" fontId="5" fillId="0" borderId="45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179" fontId="6" fillId="0" borderId="46" xfId="0" applyNumberFormat="1" applyFont="1" applyBorder="1" applyAlignment="1" applyProtection="1">
      <alignment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180" fontId="6" fillId="0" borderId="46" xfId="0" applyNumberFormat="1" applyFont="1" applyBorder="1" applyAlignment="1" applyProtection="1">
      <alignment vertical="center"/>
      <protection/>
    </xf>
    <xf numFmtId="0" fontId="4" fillId="0" borderId="47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180" fontId="6" fillId="0" borderId="48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4" fillId="0" borderId="4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180" fontId="5" fillId="0" borderId="25" xfId="0" applyNumberFormat="1" applyFont="1" applyFill="1" applyBorder="1" applyAlignment="1" applyProtection="1">
      <alignment horizontal="left" vertical="center"/>
      <protection/>
    </xf>
    <xf numFmtId="180" fontId="5" fillId="0" borderId="30" xfId="0" applyNumberFormat="1" applyFont="1" applyFill="1" applyBorder="1" applyAlignment="1" applyProtection="1">
      <alignment horizontal="left" vertical="center"/>
      <protection/>
    </xf>
    <xf numFmtId="180" fontId="6" fillId="33" borderId="16" xfId="0" applyNumberFormat="1" applyFont="1" applyFill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vertical="center"/>
      <protection/>
    </xf>
    <xf numFmtId="0" fontId="5" fillId="0" borderId="36" xfId="0" applyFont="1" applyBorder="1" applyAlignment="1" applyProtection="1">
      <alignment vertical="center"/>
      <protection/>
    </xf>
    <xf numFmtId="0" fontId="4" fillId="0" borderId="44" xfId="0" applyFont="1" applyBorder="1" applyAlignment="1" applyProtection="1">
      <alignment vertical="center"/>
      <protection/>
    </xf>
    <xf numFmtId="180" fontId="5" fillId="0" borderId="21" xfId="0" applyNumberFormat="1" applyFont="1" applyFill="1" applyBorder="1" applyAlignment="1" applyProtection="1">
      <alignment horizontal="left" vertical="center"/>
      <protection/>
    </xf>
    <xf numFmtId="180" fontId="5" fillId="0" borderId="39" xfId="0" applyNumberFormat="1" applyFont="1" applyFill="1" applyBorder="1" applyAlignment="1" applyProtection="1">
      <alignment horizontal="left" vertical="center"/>
      <protection/>
    </xf>
    <xf numFmtId="180" fontId="6" fillId="33" borderId="50" xfId="0" applyNumberFormat="1" applyFont="1" applyFill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4" fillId="0" borderId="51" xfId="0" applyFont="1" applyBorder="1" applyAlignment="1" applyProtection="1">
      <alignment horizontal="left" vertical="center" indent="1"/>
      <protection/>
    </xf>
    <xf numFmtId="0" fontId="5" fillId="0" borderId="43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indent="2"/>
      <protection/>
    </xf>
    <xf numFmtId="180" fontId="3" fillId="0" borderId="27" xfId="0" applyNumberFormat="1" applyFont="1" applyFill="1" applyBorder="1" applyAlignment="1" applyProtection="1">
      <alignment horizontal="center" vertical="center"/>
      <protection/>
    </xf>
    <xf numFmtId="180" fontId="3" fillId="0" borderId="27" xfId="0" applyNumberFormat="1" applyFont="1" applyFill="1" applyBorder="1" applyAlignment="1" applyProtection="1">
      <alignment horizontal="right" vertical="center"/>
      <protection/>
    </xf>
    <xf numFmtId="179" fontId="3" fillId="0" borderId="52" xfId="0" applyNumberFormat="1" applyFont="1" applyFill="1" applyBorder="1" applyAlignment="1" applyProtection="1">
      <alignment vertical="center"/>
      <protection/>
    </xf>
    <xf numFmtId="180" fontId="5" fillId="0" borderId="53" xfId="0" applyNumberFormat="1" applyFont="1" applyFill="1" applyBorder="1" applyAlignment="1" applyProtection="1">
      <alignment vertical="center"/>
      <protection/>
    </xf>
    <xf numFmtId="180" fontId="5" fillId="0" borderId="36" xfId="0" applyNumberFormat="1" applyFont="1" applyFill="1" applyBorder="1" applyAlignment="1" applyProtection="1">
      <alignment horizontal="right" vertical="center"/>
      <protection/>
    </xf>
    <xf numFmtId="180" fontId="6" fillId="0" borderId="24" xfId="0" applyNumberFormat="1" applyFont="1" applyFill="1" applyBorder="1" applyAlignment="1" applyProtection="1">
      <alignment horizontal="center" vertical="center"/>
      <protection/>
    </xf>
    <xf numFmtId="180" fontId="3" fillId="0" borderId="24" xfId="0" applyNumberFormat="1" applyFont="1" applyFill="1" applyBorder="1" applyAlignment="1" applyProtection="1">
      <alignment horizontal="right" vertical="center"/>
      <protection/>
    </xf>
    <xf numFmtId="179" fontId="3" fillId="0" borderId="54" xfId="0" applyNumberFormat="1" applyFont="1" applyFill="1" applyBorder="1" applyAlignment="1" applyProtection="1">
      <alignment vertical="center"/>
      <protection/>
    </xf>
    <xf numFmtId="180" fontId="5" fillId="0" borderId="49" xfId="0" applyNumberFormat="1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6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 indent="2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179" fontId="6" fillId="0" borderId="55" xfId="0" applyNumberFormat="1" applyFont="1" applyBorder="1" applyAlignment="1" applyProtection="1">
      <alignment vertical="center"/>
      <protection/>
    </xf>
    <xf numFmtId="179" fontId="6" fillId="0" borderId="56" xfId="0" applyNumberFormat="1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180" fontId="6" fillId="0" borderId="50" xfId="0" applyNumberFormat="1" applyFont="1" applyBorder="1" applyAlignment="1" applyProtection="1">
      <alignment vertical="center"/>
      <protection/>
    </xf>
    <xf numFmtId="180" fontId="6" fillId="0" borderId="54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indent="1"/>
      <protection/>
    </xf>
    <xf numFmtId="0" fontId="5" fillId="0" borderId="44" xfId="0" applyFont="1" applyBorder="1" applyAlignment="1" applyProtection="1">
      <alignment horizontal="center" vertical="center"/>
      <protection/>
    </xf>
    <xf numFmtId="180" fontId="3" fillId="0" borderId="57" xfId="0" applyNumberFormat="1" applyFont="1" applyFill="1" applyBorder="1" applyAlignment="1" applyProtection="1">
      <alignment vertical="center"/>
      <protection/>
    </xf>
    <xf numFmtId="180" fontId="3" fillId="33" borderId="58" xfId="0" applyNumberFormat="1" applyFont="1" applyFill="1" applyBorder="1" applyAlignment="1" applyProtection="1">
      <alignment vertical="center"/>
      <protection/>
    </xf>
    <xf numFmtId="180" fontId="5" fillId="0" borderId="38" xfId="0" applyNumberFormat="1" applyFont="1" applyFill="1" applyBorder="1" applyAlignment="1" applyProtection="1">
      <alignment horizontal="left" vertical="center"/>
      <protection/>
    </xf>
    <xf numFmtId="0" fontId="5" fillId="0" borderId="47" xfId="0" applyFont="1" applyBorder="1" applyAlignment="1" applyProtection="1">
      <alignment vertical="center"/>
      <protection/>
    </xf>
    <xf numFmtId="180" fontId="3" fillId="0" borderId="11" xfId="0" applyNumberFormat="1" applyFont="1" applyFill="1" applyBorder="1" applyAlignment="1" applyProtection="1">
      <alignment vertical="center"/>
      <protection/>
    </xf>
    <xf numFmtId="180" fontId="3" fillId="33" borderId="56" xfId="0" applyNumberFormat="1" applyFont="1" applyFill="1" applyBorder="1" applyAlignment="1" applyProtection="1">
      <alignment vertical="center"/>
      <protection/>
    </xf>
    <xf numFmtId="180" fontId="5" fillId="0" borderId="47" xfId="0" applyNumberFormat="1" applyFont="1" applyFill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horizontal="right" vertical="center"/>
      <protection/>
    </xf>
    <xf numFmtId="180" fontId="3" fillId="33" borderId="50" xfId="0" applyNumberFormat="1" applyFont="1" applyFill="1" applyBorder="1" applyAlignment="1" applyProtection="1">
      <alignment vertical="center"/>
      <protection/>
    </xf>
    <xf numFmtId="180" fontId="6" fillId="33" borderId="24" xfId="0" applyNumberFormat="1" applyFont="1" applyFill="1" applyBorder="1" applyAlignment="1" applyProtection="1">
      <alignment vertical="center"/>
      <protection/>
    </xf>
    <xf numFmtId="180" fontId="3" fillId="0" borderId="24" xfId="0" applyNumberFormat="1" applyFont="1" applyFill="1" applyBorder="1" applyAlignment="1" applyProtection="1">
      <alignment vertical="center"/>
      <protection/>
    </xf>
    <xf numFmtId="180" fontId="3" fillId="0" borderId="49" xfId="0" applyNumberFormat="1" applyFont="1" applyBorder="1" applyAlignment="1" applyProtection="1">
      <alignment horizontal="right" vertical="center"/>
      <protection/>
    </xf>
    <xf numFmtId="0" fontId="6" fillId="0" borderId="30" xfId="0" applyFont="1" applyBorder="1" applyAlignment="1" applyProtection="1">
      <alignment vertical="center"/>
      <protection/>
    </xf>
    <xf numFmtId="179" fontId="3" fillId="0" borderId="12" xfId="0" applyNumberFormat="1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182" fontId="3" fillId="0" borderId="12" xfId="0" applyNumberFormat="1" applyFont="1" applyBorder="1" applyAlignment="1" applyProtection="1">
      <alignment vertical="center"/>
      <protection/>
    </xf>
    <xf numFmtId="182" fontId="3" fillId="0" borderId="42" xfId="0" applyNumberFormat="1" applyFont="1" applyBorder="1" applyAlignment="1" applyProtection="1">
      <alignment vertical="center"/>
      <protection/>
    </xf>
    <xf numFmtId="179" fontId="4" fillId="0" borderId="44" xfId="0" applyNumberFormat="1" applyFont="1" applyBorder="1" applyAlignment="1" applyProtection="1">
      <alignment horizontal="center" vertical="center"/>
      <protection/>
    </xf>
    <xf numFmtId="182" fontId="6" fillId="0" borderId="46" xfId="0" applyNumberFormat="1" applyFont="1" applyBorder="1" applyAlignment="1" applyProtection="1">
      <alignment vertical="center"/>
      <protection/>
    </xf>
    <xf numFmtId="180" fontId="5" fillId="33" borderId="27" xfId="0" applyNumberFormat="1" applyFont="1" applyFill="1" applyBorder="1" applyAlignment="1" applyProtection="1">
      <alignment horizontal="center" vertical="center"/>
      <protection/>
    </xf>
    <xf numFmtId="180" fontId="5" fillId="33" borderId="27" xfId="0" applyNumberFormat="1" applyFont="1" applyFill="1" applyBorder="1" applyAlignment="1" applyProtection="1">
      <alignment horizontal="right" vertical="center"/>
      <protection/>
    </xf>
    <xf numFmtId="180" fontId="5" fillId="33" borderId="11" xfId="0" applyNumberFormat="1" applyFont="1" applyFill="1" applyBorder="1" applyAlignment="1" applyProtection="1">
      <alignment horizontal="center" vertical="center"/>
      <protection/>
    </xf>
    <xf numFmtId="180" fontId="5" fillId="33" borderId="11" xfId="0" applyNumberFormat="1" applyFont="1" applyFill="1" applyBorder="1" applyAlignment="1" applyProtection="1">
      <alignment horizontal="right" vertical="center"/>
      <protection/>
    </xf>
    <xf numFmtId="180" fontId="4" fillId="0" borderId="50" xfId="0" applyNumberFormat="1" applyFont="1" applyBorder="1" applyAlignment="1" applyProtection="1">
      <alignment horizontal="right" vertical="center"/>
      <protection/>
    </xf>
    <xf numFmtId="180" fontId="5" fillId="0" borderId="24" xfId="0" applyNumberFormat="1" applyFont="1" applyBorder="1" applyAlignment="1" applyProtection="1">
      <alignment horizontal="right" vertical="center"/>
      <protection/>
    </xf>
    <xf numFmtId="180" fontId="4" fillId="33" borderId="11" xfId="0" applyNumberFormat="1" applyFont="1" applyFill="1" applyBorder="1" applyAlignment="1" applyProtection="1">
      <alignment horizontal="center" vertical="center"/>
      <protection/>
    </xf>
    <xf numFmtId="180" fontId="5" fillId="33" borderId="11" xfId="0" applyNumberFormat="1" applyFont="1" applyFill="1" applyBorder="1" applyAlignment="1" applyProtection="1">
      <alignment vertical="center"/>
      <protection/>
    </xf>
    <xf numFmtId="179" fontId="5" fillId="33" borderId="16" xfId="0" applyNumberFormat="1" applyFont="1" applyFill="1" applyBorder="1" applyAlignment="1" applyProtection="1">
      <alignment horizontal="right" vertical="center"/>
      <protection/>
    </xf>
    <xf numFmtId="180" fontId="4" fillId="33" borderId="12" xfId="0" applyNumberFormat="1" applyFont="1" applyFill="1" applyBorder="1" applyAlignment="1" applyProtection="1">
      <alignment horizontal="center" vertical="center"/>
      <protection/>
    </xf>
    <xf numFmtId="180" fontId="5" fillId="0" borderId="12" xfId="0" applyNumberFormat="1" applyFont="1" applyBorder="1" applyAlignment="1" applyProtection="1">
      <alignment horizontal="right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179" fontId="3" fillId="0" borderId="57" xfId="0" applyNumberFormat="1" applyFont="1" applyBorder="1" applyAlignment="1" applyProtection="1">
      <alignment horizontal="center" vertical="center"/>
      <protection/>
    </xf>
    <xf numFmtId="180" fontId="3" fillId="0" borderId="57" xfId="0" applyNumberFormat="1" applyFont="1" applyBorder="1" applyAlignment="1" applyProtection="1">
      <alignment vertical="center"/>
      <protection/>
    </xf>
    <xf numFmtId="182" fontId="3" fillId="0" borderId="57" xfId="0" applyNumberFormat="1" applyFont="1" applyBorder="1" applyAlignment="1" applyProtection="1">
      <alignment vertical="center"/>
      <protection/>
    </xf>
    <xf numFmtId="182" fontId="3" fillId="0" borderId="58" xfId="0" applyNumberFormat="1" applyFont="1" applyBorder="1" applyAlignment="1" applyProtection="1">
      <alignment vertical="center"/>
      <protection/>
    </xf>
    <xf numFmtId="179" fontId="3" fillId="0" borderId="24" xfId="0" applyNumberFormat="1" applyFont="1" applyBorder="1" applyAlignment="1" applyProtection="1">
      <alignment horizontal="center" vertical="center"/>
      <protection/>
    </xf>
    <xf numFmtId="182" fontId="3" fillId="0" borderId="24" xfId="0" applyNumberFormat="1" applyFont="1" applyBorder="1" applyAlignment="1" applyProtection="1">
      <alignment vertical="center"/>
      <protection/>
    </xf>
    <xf numFmtId="182" fontId="3" fillId="0" borderId="54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indent="1"/>
      <protection/>
    </xf>
    <xf numFmtId="0" fontId="7" fillId="0" borderId="0" xfId="0" applyFont="1" applyBorder="1" applyAlignment="1" applyProtection="1">
      <alignment horizontal="left" vertical="center" indent="1"/>
      <protection/>
    </xf>
    <xf numFmtId="0" fontId="7" fillId="0" borderId="0" xfId="0" applyFont="1" applyAlignment="1" applyProtection="1">
      <alignment horizontal="left" vertical="center" indent="1"/>
      <protection/>
    </xf>
    <xf numFmtId="179" fontId="4" fillId="0" borderId="0" xfId="0" applyNumberFormat="1" applyFont="1" applyBorder="1" applyAlignment="1" applyProtection="1">
      <alignment vertical="center"/>
      <protection/>
    </xf>
    <xf numFmtId="180" fontId="3" fillId="0" borderId="27" xfId="0" applyNumberFormat="1" applyFont="1" applyBorder="1" applyAlignment="1" applyProtection="1">
      <alignment horizontal="center" vertical="center"/>
      <protection/>
    </xf>
    <xf numFmtId="180" fontId="3" fillId="0" borderId="24" xfId="0" applyNumberFormat="1" applyFont="1" applyFill="1" applyBorder="1" applyAlignment="1" applyProtection="1">
      <alignment horizontal="center" vertical="center"/>
      <protection/>
    </xf>
    <xf numFmtId="180" fontId="6" fillId="0" borderId="55" xfId="0" applyNumberFormat="1" applyFont="1" applyBorder="1" applyAlignment="1" applyProtection="1">
      <alignment vertical="center"/>
      <protection/>
    </xf>
    <xf numFmtId="180" fontId="6" fillId="34" borderId="60" xfId="0" applyNumberFormat="1" applyFont="1" applyFill="1" applyBorder="1" applyAlignment="1" applyProtection="1">
      <alignment horizontal="right" vertical="center"/>
      <protection locked="0"/>
    </xf>
    <xf numFmtId="180" fontId="6" fillId="34" borderId="55" xfId="0" applyNumberFormat="1" applyFont="1" applyFill="1" applyBorder="1" applyAlignment="1" applyProtection="1">
      <alignment horizontal="right" vertical="center"/>
      <protection locked="0"/>
    </xf>
    <xf numFmtId="180" fontId="6" fillId="34" borderId="55" xfId="0" applyNumberFormat="1" applyFont="1" applyFill="1" applyBorder="1" applyAlignment="1" applyProtection="1">
      <alignment vertical="center"/>
      <protection locked="0"/>
    </xf>
    <xf numFmtId="180" fontId="3" fillId="34" borderId="61" xfId="0" applyNumberFormat="1" applyFont="1" applyFill="1" applyBorder="1" applyAlignment="1" applyProtection="1">
      <alignment vertical="center"/>
      <protection locked="0"/>
    </xf>
    <xf numFmtId="180" fontId="3" fillId="34" borderId="50" xfId="0" applyNumberFormat="1" applyFont="1" applyFill="1" applyBorder="1" applyAlignment="1" applyProtection="1">
      <alignment vertical="center"/>
      <protection locked="0"/>
    </xf>
    <xf numFmtId="179" fontId="6" fillId="34" borderId="62" xfId="0" applyNumberFormat="1" applyFont="1" applyFill="1" applyBorder="1" applyAlignment="1" applyProtection="1">
      <alignment vertical="center"/>
      <protection locked="0"/>
    </xf>
    <xf numFmtId="180" fontId="6" fillId="34" borderId="46" xfId="0" applyNumberFormat="1" applyFont="1" applyFill="1" applyBorder="1" applyAlignment="1" applyProtection="1">
      <alignment vertical="center"/>
      <protection locked="0"/>
    </xf>
    <xf numFmtId="179" fontId="6" fillId="34" borderId="46" xfId="0" applyNumberFormat="1" applyFont="1" applyFill="1" applyBorder="1" applyAlignment="1" applyProtection="1">
      <alignment vertical="center"/>
      <protection locked="0"/>
    </xf>
    <xf numFmtId="180" fontId="4" fillId="34" borderId="63" xfId="0" applyNumberFormat="1" applyFont="1" applyFill="1" applyBorder="1" applyAlignment="1" applyProtection="1">
      <alignment horizontal="right" vertical="center"/>
      <protection locked="0"/>
    </xf>
    <xf numFmtId="180" fontId="4" fillId="34" borderId="55" xfId="0" applyNumberFormat="1" applyFont="1" applyFill="1" applyBorder="1" applyAlignment="1" applyProtection="1">
      <alignment horizontal="right" vertical="center"/>
      <protection locked="0"/>
    </xf>
    <xf numFmtId="180" fontId="3" fillId="34" borderId="16" xfId="0" applyNumberFormat="1" applyFont="1" applyFill="1" applyBorder="1" applyAlignment="1" applyProtection="1">
      <alignment vertical="center"/>
      <protection locked="0"/>
    </xf>
    <xf numFmtId="179" fontId="3" fillId="33" borderId="12" xfId="0" applyNumberFormat="1" applyFont="1" applyFill="1" applyBorder="1" applyAlignment="1" applyProtection="1">
      <alignment horizontal="center" vertical="center"/>
      <protection/>
    </xf>
    <xf numFmtId="180" fontId="6" fillId="34" borderId="61" xfId="0" applyNumberFormat="1" applyFont="1" applyFill="1" applyBorder="1" applyAlignment="1" applyProtection="1">
      <alignment vertical="center"/>
      <protection locked="0"/>
    </xf>
    <xf numFmtId="179" fontId="6" fillId="34" borderId="64" xfId="0" applyNumberFormat="1" applyFont="1" applyFill="1" applyBorder="1" applyAlignment="1" applyProtection="1">
      <alignment vertical="center"/>
      <protection locked="0"/>
    </xf>
    <xf numFmtId="180" fontId="6" fillId="34" borderId="19" xfId="0" applyNumberFormat="1" applyFont="1" applyFill="1" applyBorder="1" applyAlignment="1" applyProtection="1">
      <alignment horizontal="right" vertical="center"/>
      <protection locked="0"/>
    </xf>
    <xf numFmtId="180" fontId="6" fillId="34" borderId="63" xfId="0" applyNumberFormat="1" applyFont="1" applyFill="1" applyBorder="1" applyAlignment="1" applyProtection="1">
      <alignment horizontal="right" vertical="center"/>
      <protection locked="0"/>
    </xf>
    <xf numFmtId="180" fontId="3" fillId="34" borderId="50" xfId="0" applyNumberFormat="1" applyFont="1" applyFill="1" applyBorder="1" applyAlignment="1" applyProtection="1">
      <alignment horizontal="right" vertical="center"/>
      <protection locked="0"/>
    </xf>
    <xf numFmtId="179" fontId="6" fillId="34" borderId="63" xfId="0" applyNumberFormat="1" applyFont="1" applyFill="1" applyBorder="1" applyAlignment="1" applyProtection="1">
      <alignment vertical="center"/>
      <protection locked="0"/>
    </xf>
    <xf numFmtId="179" fontId="6" fillId="34" borderId="52" xfId="0" applyNumberFormat="1" applyFont="1" applyFill="1" applyBorder="1" applyAlignment="1" applyProtection="1">
      <alignment vertical="center"/>
      <protection locked="0"/>
    </xf>
    <xf numFmtId="180" fontId="6" fillId="34" borderId="56" xfId="0" applyNumberFormat="1" applyFont="1" applyFill="1" applyBorder="1" applyAlignment="1" applyProtection="1">
      <alignment vertical="center"/>
      <protection locked="0"/>
    </xf>
    <xf numFmtId="179" fontId="6" fillId="34" borderId="55" xfId="0" applyNumberFormat="1" applyFont="1" applyFill="1" applyBorder="1" applyAlignment="1" applyProtection="1">
      <alignment vertical="center"/>
      <protection locked="0"/>
    </xf>
    <xf numFmtId="179" fontId="6" fillId="34" borderId="56" xfId="0" applyNumberFormat="1" applyFont="1" applyFill="1" applyBorder="1" applyAlignment="1" applyProtection="1">
      <alignment vertical="center"/>
      <protection locked="0"/>
    </xf>
    <xf numFmtId="180" fontId="6" fillId="34" borderId="50" xfId="0" applyNumberFormat="1" applyFont="1" applyFill="1" applyBorder="1" applyAlignment="1" applyProtection="1">
      <alignment horizontal="right" vertical="center"/>
      <protection locked="0"/>
    </xf>
    <xf numFmtId="180" fontId="6" fillId="34" borderId="16" xfId="0" applyNumberFormat="1" applyFont="1" applyFill="1" applyBorder="1" applyAlignment="1" applyProtection="1">
      <alignment horizontal="right" vertical="center"/>
      <protection locked="0"/>
    </xf>
    <xf numFmtId="0" fontId="4" fillId="34" borderId="38" xfId="0" applyFont="1" applyFill="1" applyBorder="1" applyAlignment="1" applyProtection="1">
      <alignment vertical="center"/>
      <protection/>
    </xf>
    <xf numFmtId="0" fontId="5" fillId="34" borderId="44" xfId="0" applyFont="1" applyFill="1" applyBorder="1" applyAlignment="1" applyProtection="1">
      <alignment vertical="center"/>
      <protection/>
    </xf>
    <xf numFmtId="0" fontId="5" fillId="34" borderId="45" xfId="0" applyFont="1" applyFill="1" applyBorder="1" applyAlignment="1" applyProtection="1">
      <alignment vertical="center"/>
      <protection/>
    </xf>
    <xf numFmtId="0" fontId="4" fillId="34" borderId="47" xfId="0" applyFont="1" applyFill="1" applyBorder="1" applyAlignment="1" applyProtection="1">
      <alignment vertical="center"/>
      <protection/>
    </xf>
    <xf numFmtId="0" fontId="5" fillId="34" borderId="31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179" fontId="6" fillId="34" borderId="48" xfId="0" applyNumberFormat="1" applyFont="1" applyFill="1" applyBorder="1" applyAlignment="1" applyProtection="1">
      <alignment vertical="center"/>
      <protection locked="0"/>
    </xf>
    <xf numFmtId="0" fontId="4" fillId="34" borderId="49" xfId="0" applyFont="1" applyFill="1" applyBorder="1" applyAlignment="1" applyProtection="1">
      <alignment vertical="center"/>
      <protection/>
    </xf>
    <xf numFmtId="0" fontId="5" fillId="34" borderId="29" xfId="0" applyFont="1" applyFill="1" applyBorder="1" applyAlignment="1" applyProtection="1">
      <alignment vertical="center"/>
      <protection/>
    </xf>
    <xf numFmtId="0" fontId="5" fillId="34" borderId="30" xfId="0" applyFont="1" applyFill="1" applyBorder="1" applyAlignment="1" applyProtection="1">
      <alignment vertical="center"/>
      <protection/>
    </xf>
    <xf numFmtId="180" fontId="6" fillId="0" borderId="56" xfId="0" applyNumberFormat="1" applyFont="1" applyBorder="1" applyAlignment="1" applyProtection="1">
      <alignment vertical="center"/>
      <protection/>
    </xf>
    <xf numFmtId="0" fontId="4" fillId="0" borderId="65" xfId="0" applyFont="1" applyBorder="1" applyAlignment="1" applyProtection="1">
      <alignment vertical="center"/>
      <protection/>
    </xf>
    <xf numFmtId="0" fontId="5" fillId="0" borderId="65" xfId="0" applyFont="1" applyBorder="1" applyAlignment="1" applyProtection="1">
      <alignment horizontal="center" vertical="center"/>
      <protection/>
    </xf>
    <xf numFmtId="0" fontId="4" fillId="0" borderId="66" xfId="0" applyFont="1" applyBorder="1" applyAlignment="1" applyProtection="1">
      <alignment vertical="center"/>
      <protection/>
    </xf>
    <xf numFmtId="0" fontId="5" fillId="0" borderId="67" xfId="0" applyFont="1" applyBorder="1" applyAlignment="1" applyProtection="1">
      <alignment horizontal="center" vertical="center"/>
      <protection/>
    </xf>
    <xf numFmtId="0" fontId="4" fillId="0" borderId="68" xfId="0" applyFont="1" applyBorder="1" applyAlignment="1" applyProtection="1">
      <alignment vertical="center"/>
      <protection/>
    </xf>
    <xf numFmtId="0" fontId="5" fillId="0" borderId="65" xfId="0" applyFont="1" applyBorder="1" applyAlignment="1" applyProtection="1">
      <alignment vertical="center"/>
      <protection/>
    </xf>
    <xf numFmtId="0" fontId="5" fillId="0" borderId="68" xfId="0" applyFont="1" applyBorder="1" applyAlignment="1" applyProtection="1">
      <alignment horizontal="center" vertical="center"/>
      <protection/>
    </xf>
    <xf numFmtId="0" fontId="5" fillId="0" borderId="66" xfId="0" applyFont="1" applyBorder="1" applyAlignment="1" applyProtection="1">
      <alignment vertical="center"/>
      <protection/>
    </xf>
    <xf numFmtId="0" fontId="5" fillId="0" borderId="68" xfId="0" applyFont="1" applyBorder="1" applyAlignment="1" applyProtection="1">
      <alignment vertical="center"/>
      <protection/>
    </xf>
    <xf numFmtId="180" fontId="5" fillId="0" borderId="0" xfId="0" applyNumberFormat="1" applyFont="1" applyFill="1" applyAlignment="1" applyProtection="1">
      <alignment vertical="center"/>
      <protection/>
    </xf>
    <xf numFmtId="180" fontId="3" fillId="0" borderId="24" xfId="0" applyNumberFormat="1" applyFont="1" applyBorder="1" applyAlignment="1" applyProtection="1">
      <alignment horizontal="center" vertical="center"/>
      <protection/>
    </xf>
    <xf numFmtId="180" fontId="4" fillId="0" borderId="55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left" vertical="center" indent="4"/>
      <protection/>
    </xf>
    <xf numFmtId="180" fontId="10" fillId="0" borderId="51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indent="4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 vertical="center" indent="3"/>
      <protection/>
    </xf>
    <xf numFmtId="0" fontId="4" fillId="0" borderId="6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80" fontId="11" fillId="0" borderId="0" xfId="0" applyNumberFormat="1" applyFont="1" applyFill="1" applyBorder="1" applyAlignment="1" applyProtection="1">
      <alignment vertical="center"/>
      <protection/>
    </xf>
    <xf numFmtId="180" fontId="12" fillId="0" borderId="0" xfId="0" applyNumberFormat="1" applyFont="1" applyFill="1" applyBorder="1" applyAlignment="1" applyProtection="1">
      <alignment vertical="center"/>
      <protection/>
    </xf>
    <xf numFmtId="179" fontId="11" fillId="0" borderId="0" xfId="0" applyNumberFormat="1" applyFont="1" applyFill="1" applyBorder="1" applyAlignment="1" applyProtection="1">
      <alignment vertical="center"/>
      <protection/>
    </xf>
    <xf numFmtId="180" fontId="11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4" fillId="0" borderId="22" xfId="0" applyFont="1" applyBorder="1" applyAlignment="1" applyProtection="1">
      <alignment horizontal="left" vertical="center" shrinkToFi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center" vertical="center" shrinkToFit="1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center" vertical="center" wrapText="1"/>
      <protection/>
    </xf>
    <xf numFmtId="0" fontId="5" fillId="0" borderId="70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5" fillId="0" borderId="30" xfId="0" applyFont="1" applyBorder="1" applyAlignment="1" applyProtection="1">
      <alignment horizontal="left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72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73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left" vertical="center" wrapText="1"/>
      <protection/>
    </xf>
    <xf numFmtId="0" fontId="5" fillId="0" borderId="3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7" xfId="0" applyFont="1" applyBorder="1" applyAlignment="1" applyProtection="1">
      <alignment horizontal="left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5" fillId="0" borderId="44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4" fillId="0" borderId="71" xfId="0" applyFont="1" applyBorder="1" applyAlignment="1" applyProtection="1">
      <alignment horizontal="center" vertical="center"/>
      <protection/>
    </xf>
    <xf numFmtId="0" fontId="4" fillId="0" borderId="70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4" fillId="0" borderId="74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47" xfId="0" applyFont="1" applyBorder="1" applyAlignment="1" applyProtection="1">
      <alignment horizontal="center" vertical="center" shrinkToFit="1"/>
      <protection/>
    </xf>
    <xf numFmtId="0" fontId="4" fillId="0" borderId="31" xfId="0" applyFont="1" applyBorder="1" applyAlignment="1" applyProtection="1">
      <alignment horizontal="center" vertical="center" shrinkToFit="1"/>
      <protection/>
    </xf>
    <xf numFmtId="0" fontId="4" fillId="0" borderId="23" xfId="0" applyFont="1" applyBorder="1" applyAlignment="1" applyProtection="1">
      <alignment horizontal="center" vertical="center" shrinkToFit="1"/>
      <protection/>
    </xf>
    <xf numFmtId="0" fontId="5" fillId="0" borderId="71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vertical="center"/>
      <protection/>
    </xf>
    <xf numFmtId="0" fontId="4" fillId="0" borderId="43" xfId="0" applyFont="1" applyBorder="1" applyAlignment="1" applyProtection="1">
      <alignment vertical="center"/>
      <protection/>
    </xf>
    <xf numFmtId="0" fontId="5" fillId="0" borderId="49" xfId="0" applyFont="1" applyBorder="1" applyAlignment="1" applyProtection="1">
      <alignment horizontal="center" vertical="center" shrinkToFit="1"/>
      <protection/>
    </xf>
    <xf numFmtId="0" fontId="5" fillId="0" borderId="29" xfId="0" applyFont="1" applyBorder="1" applyAlignment="1" applyProtection="1">
      <alignment horizontal="center" vertical="center" shrinkToFit="1"/>
      <protection/>
    </xf>
    <xf numFmtId="0" fontId="5" fillId="0" borderId="30" xfId="0" applyFont="1" applyBorder="1" applyAlignment="1" applyProtection="1">
      <alignment horizontal="center" vertical="center" shrinkToFit="1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center" vertical="center"/>
      <protection/>
    </xf>
    <xf numFmtId="180" fontId="3" fillId="34" borderId="11" xfId="0" applyNumberFormat="1" applyFont="1" applyFill="1" applyBorder="1" applyAlignment="1" applyProtection="1">
      <alignment horizontal="center" vertical="center"/>
      <protection/>
    </xf>
    <xf numFmtId="180" fontId="3" fillId="0" borderId="11" xfId="0" applyNumberFormat="1" applyFont="1" applyBorder="1" applyAlignment="1" applyProtection="1">
      <alignment vertical="center"/>
      <protection/>
    </xf>
    <xf numFmtId="179" fontId="3" fillId="33" borderId="11" xfId="0" applyNumberFormat="1" applyFont="1" applyFill="1" applyBorder="1" applyAlignment="1" applyProtection="1">
      <alignment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180" fontId="6" fillId="0" borderId="55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53" xfId="0" applyFont="1" applyBorder="1" applyAlignment="1" applyProtection="1">
      <alignment horizontal="left" vertical="center" shrinkToFit="1"/>
      <protection/>
    </xf>
    <xf numFmtId="0" fontId="4" fillId="0" borderId="36" xfId="0" applyFont="1" applyBorder="1" applyAlignment="1" applyProtection="1">
      <alignment horizontal="left" vertical="center" shrinkToFit="1"/>
      <protection/>
    </xf>
    <xf numFmtId="0" fontId="4" fillId="0" borderId="37" xfId="0" applyFont="1" applyBorder="1" applyAlignment="1" applyProtection="1">
      <alignment horizontal="left" vertical="center" shrinkToFi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Zeros="0" tabSelected="1" view="pageBreakPreview" zoomScaleSheetLayoutView="100" zoomScalePageLayoutView="0" workbookViewId="0" topLeftCell="A1">
      <selection activeCell="E13" sqref="E13"/>
    </sheetView>
  </sheetViews>
  <sheetFormatPr defaultColWidth="8.875" defaultRowHeight="21" customHeight="1"/>
  <cols>
    <col min="1" max="1" width="4.50390625" style="54" customWidth="1"/>
    <col min="2" max="2" width="6.125" style="54" customWidth="1"/>
    <col min="3" max="3" width="28.625" style="54" customWidth="1"/>
    <col min="4" max="4" width="4.50390625" style="54" bestFit="1" customWidth="1"/>
    <col min="5" max="6" width="12.50390625" style="55" customWidth="1"/>
    <col min="7" max="7" width="12.50390625" style="54" customWidth="1"/>
    <col min="8" max="9" width="16.875" style="54" customWidth="1"/>
    <col min="10" max="10" width="11.875" style="54" customWidth="1"/>
    <col min="11" max="11" width="8.875" style="56" customWidth="1"/>
    <col min="12" max="16384" width="8.875" style="54" customWidth="1"/>
  </cols>
  <sheetData>
    <row r="1" spans="1:5" ht="21" customHeight="1">
      <c r="A1" s="53" t="s">
        <v>126</v>
      </c>
      <c r="E1" s="54"/>
    </row>
    <row r="2" spans="1:14" ht="21" customHeight="1">
      <c r="A2" s="57" t="s">
        <v>32</v>
      </c>
      <c r="E2" s="58"/>
      <c r="J2" s="56"/>
      <c r="L2" s="56"/>
      <c r="M2" s="56"/>
      <c r="N2" s="56"/>
    </row>
    <row r="3" spans="1:14" ht="21" customHeight="1">
      <c r="A3" s="59" t="s">
        <v>70</v>
      </c>
      <c r="E3" s="58"/>
      <c r="J3" s="56"/>
      <c r="L3" s="56"/>
      <c r="M3" s="56"/>
      <c r="N3" s="56"/>
    </row>
    <row r="4" spans="1:14" ht="21" customHeight="1">
      <c r="A4" s="60" t="s">
        <v>128</v>
      </c>
      <c r="E4" s="58"/>
      <c r="J4" s="56"/>
      <c r="L4" s="56"/>
      <c r="M4" s="56"/>
      <c r="N4" s="56"/>
    </row>
    <row r="5" spans="1:14" ht="21" customHeight="1">
      <c r="A5" s="61"/>
      <c r="B5" s="298" t="s">
        <v>26</v>
      </c>
      <c r="C5" s="299"/>
      <c r="D5" s="299"/>
      <c r="E5" s="62" t="s">
        <v>190</v>
      </c>
      <c r="F5" s="63" t="s">
        <v>25</v>
      </c>
      <c r="G5" s="63" t="s">
        <v>119</v>
      </c>
      <c r="H5" s="292" t="s">
        <v>27</v>
      </c>
      <c r="I5" s="293"/>
      <c r="J5" s="294"/>
      <c r="L5" s="56"/>
      <c r="M5" s="56"/>
      <c r="N5" s="56"/>
    </row>
    <row r="6" spans="1:14" ht="21" customHeight="1">
      <c r="A6" s="61"/>
      <c r="B6" s="300"/>
      <c r="C6" s="301"/>
      <c r="D6" s="301"/>
      <c r="E6" s="65" t="s">
        <v>5</v>
      </c>
      <c r="F6" s="66" t="s">
        <v>6</v>
      </c>
      <c r="G6" s="66" t="s">
        <v>7</v>
      </c>
      <c r="H6" s="295"/>
      <c r="I6" s="296"/>
      <c r="J6" s="297"/>
      <c r="L6" s="56"/>
      <c r="M6" s="56"/>
      <c r="N6" s="56"/>
    </row>
    <row r="7" spans="1:14" ht="21" customHeight="1">
      <c r="A7" s="61"/>
      <c r="B7" s="67" t="s">
        <v>164</v>
      </c>
      <c r="C7" s="56"/>
      <c r="D7" s="64" t="s">
        <v>74</v>
      </c>
      <c r="E7" s="223"/>
      <c r="F7" s="1"/>
      <c r="G7" s="2"/>
      <c r="H7" s="68"/>
      <c r="I7" s="69"/>
      <c r="J7" s="70"/>
      <c r="L7" s="56"/>
      <c r="M7" s="56"/>
      <c r="N7" s="56"/>
    </row>
    <row r="8" spans="1:14" ht="21" customHeight="1">
      <c r="A8" s="61"/>
      <c r="B8" s="71"/>
      <c r="C8" s="72" t="s">
        <v>65</v>
      </c>
      <c r="D8" s="52" t="s">
        <v>75</v>
      </c>
      <c r="E8" s="224"/>
      <c r="F8" s="3">
        <v>3</v>
      </c>
      <c r="G8" s="4">
        <f>ROUNDDOWN(E8/F8,1)</f>
        <v>0</v>
      </c>
      <c r="H8" s="73"/>
      <c r="I8" s="74"/>
      <c r="J8" s="75"/>
      <c r="L8" s="56"/>
      <c r="M8" s="56"/>
      <c r="N8" s="56"/>
    </row>
    <row r="9" spans="1:14" ht="21" customHeight="1">
      <c r="A9" s="61"/>
      <c r="B9" s="71"/>
      <c r="C9" s="72" t="s">
        <v>66</v>
      </c>
      <c r="D9" s="52" t="s">
        <v>76</v>
      </c>
      <c r="E9" s="224"/>
      <c r="F9" s="3">
        <v>3</v>
      </c>
      <c r="G9" s="4">
        <f>ROUNDDOWN(E9/F9,1)</f>
        <v>0</v>
      </c>
      <c r="H9" s="73" t="s">
        <v>147</v>
      </c>
      <c r="I9" s="74"/>
      <c r="J9" s="75"/>
      <c r="L9" s="56"/>
      <c r="M9" s="56"/>
      <c r="N9" s="56"/>
    </row>
    <row r="10" spans="1:14" ht="21" customHeight="1">
      <c r="A10" s="61"/>
      <c r="B10" s="71"/>
      <c r="C10" s="72" t="s">
        <v>67</v>
      </c>
      <c r="D10" s="52" t="s">
        <v>77</v>
      </c>
      <c r="E10" s="224"/>
      <c r="F10" s="5"/>
      <c r="G10" s="6"/>
      <c r="H10" s="73"/>
      <c r="I10" s="74"/>
      <c r="J10" s="75"/>
      <c r="L10" s="56"/>
      <c r="M10" s="56"/>
      <c r="N10" s="56"/>
    </row>
    <row r="11" spans="1:14" ht="21" customHeight="1">
      <c r="A11" s="61"/>
      <c r="B11" s="71"/>
      <c r="C11" s="72" t="s">
        <v>68</v>
      </c>
      <c r="D11" s="52" t="s">
        <v>78</v>
      </c>
      <c r="E11" s="224"/>
      <c r="F11" s="5"/>
      <c r="G11" s="6"/>
      <c r="H11" s="73"/>
      <c r="I11" s="74"/>
      <c r="J11" s="75"/>
      <c r="L11" s="56"/>
      <c r="M11" s="56"/>
      <c r="N11" s="56"/>
    </row>
    <row r="12" spans="1:14" ht="21" customHeight="1">
      <c r="A12" s="61"/>
      <c r="B12" s="76"/>
      <c r="C12" s="72" t="s">
        <v>69</v>
      </c>
      <c r="D12" s="52" t="s">
        <v>79</v>
      </c>
      <c r="E12" s="224"/>
      <c r="F12" s="5"/>
      <c r="G12" s="6"/>
      <c r="H12" s="73"/>
      <c r="I12" s="74"/>
      <c r="J12" s="75"/>
      <c r="L12" s="56"/>
      <c r="M12" s="56"/>
      <c r="N12" s="56"/>
    </row>
    <row r="13" spans="1:14" ht="21" customHeight="1">
      <c r="A13" s="61"/>
      <c r="B13" s="286" t="s">
        <v>94</v>
      </c>
      <c r="C13" s="287"/>
      <c r="D13" s="288"/>
      <c r="E13" s="16">
        <f>E7-E8-E9-E12</f>
        <v>0</v>
      </c>
      <c r="F13" s="7">
        <v>1</v>
      </c>
      <c r="G13" s="8">
        <f>ROUNDDOWN(E13/F13,1)</f>
        <v>0</v>
      </c>
      <c r="H13" s="47" t="s">
        <v>148</v>
      </c>
      <c r="I13" s="48"/>
      <c r="J13" s="49"/>
      <c r="L13" s="56"/>
      <c r="M13" s="56"/>
      <c r="N13" s="56"/>
    </row>
    <row r="14" spans="1:14" ht="21" customHeight="1">
      <c r="A14" s="61"/>
      <c r="B14" s="77" t="s">
        <v>165</v>
      </c>
      <c r="C14" s="56"/>
      <c r="D14" s="78" t="s">
        <v>80</v>
      </c>
      <c r="E14" s="223"/>
      <c r="F14" s="1"/>
      <c r="G14" s="2"/>
      <c r="H14" s="79"/>
      <c r="I14" s="80"/>
      <c r="J14" s="81"/>
      <c r="L14" s="56"/>
      <c r="M14" s="56"/>
      <c r="N14" s="56"/>
    </row>
    <row r="15" spans="1:14" ht="21" customHeight="1">
      <c r="A15" s="61"/>
      <c r="B15" s="82"/>
      <c r="C15" s="283" t="s">
        <v>235</v>
      </c>
      <c r="D15" s="52" t="s">
        <v>81</v>
      </c>
      <c r="E15" s="225"/>
      <c r="F15" s="9">
        <v>5</v>
      </c>
      <c r="G15" s="10">
        <f>ROUNDDOWN(E15/F15,1)</f>
        <v>0</v>
      </c>
      <c r="H15" s="83"/>
      <c r="I15" s="84"/>
      <c r="J15" s="35"/>
      <c r="L15" s="56"/>
      <c r="M15" s="56"/>
      <c r="N15" s="56"/>
    </row>
    <row r="16" spans="1:14" ht="21" customHeight="1">
      <c r="A16" s="61"/>
      <c r="B16" s="85"/>
      <c r="C16" s="72" t="s">
        <v>236</v>
      </c>
      <c r="D16" s="52" t="s">
        <v>82</v>
      </c>
      <c r="E16" s="225"/>
      <c r="F16" s="1"/>
      <c r="G16" s="2"/>
      <c r="H16" s="86"/>
      <c r="I16" s="84"/>
      <c r="J16" s="35"/>
      <c r="L16" s="56"/>
      <c r="M16" s="56"/>
      <c r="N16" s="56"/>
    </row>
    <row r="17" spans="1:14" ht="21" customHeight="1">
      <c r="A17" s="61"/>
      <c r="B17" s="286" t="s">
        <v>83</v>
      </c>
      <c r="C17" s="287"/>
      <c r="D17" s="288"/>
      <c r="E17" s="16">
        <f>E14-E15-E16</f>
        <v>0</v>
      </c>
      <c r="F17" s="11">
        <v>2.5</v>
      </c>
      <c r="G17" s="8">
        <f>ROUNDDOWN(E17/F17,1)</f>
        <v>0</v>
      </c>
      <c r="H17" s="47" t="s">
        <v>148</v>
      </c>
      <c r="I17" s="48"/>
      <c r="J17" s="49"/>
      <c r="L17" s="56"/>
      <c r="M17" s="56"/>
      <c r="N17" s="56"/>
    </row>
    <row r="18" spans="1:14" ht="21" customHeight="1">
      <c r="A18" s="56"/>
      <c r="B18" s="289" t="s">
        <v>84</v>
      </c>
      <c r="C18" s="290"/>
      <c r="D18" s="291"/>
      <c r="E18" s="17"/>
      <c r="F18" s="12"/>
      <c r="G18" s="8">
        <f>G8+G9+G13+G15+G17</f>
        <v>0</v>
      </c>
      <c r="H18" s="13" t="s">
        <v>149</v>
      </c>
      <c r="I18" s="14"/>
      <c r="J18" s="18"/>
      <c r="K18" s="61"/>
      <c r="L18" s="61"/>
      <c r="M18" s="61"/>
      <c r="N18" s="61"/>
    </row>
    <row r="19" spans="2:11" s="87" customFormat="1" ht="15" customHeight="1">
      <c r="B19" s="88" t="s">
        <v>152</v>
      </c>
      <c r="E19" s="89"/>
      <c r="F19" s="89"/>
      <c r="K19" s="90"/>
    </row>
    <row r="20" spans="2:11" s="87" customFormat="1" ht="15" customHeight="1">
      <c r="B20" s="88" t="s">
        <v>153</v>
      </c>
      <c r="E20" s="89"/>
      <c r="F20" s="89"/>
      <c r="K20" s="90"/>
    </row>
    <row r="21" spans="1:14" s="87" customFormat="1" ht="15" customHeight="1">
      <c r="A21" s="91"/>
      <c r="B21" s="92" t="s">
        <v>166</v>
      </c>
      <c r="C21" s="91"/>
      <c r="E21" s="89"/>
      <c r="F21" s="93"/>
      <c r="G21" s="91"/>
      <c r="H21" s="91"/>
      <c r="I21" s="91"/>
      <c r="J21" s="91"/>
      <c r="K21" s="91"/>
      <c r="L21" s="91"/>
      <c r="M21" s="91"/>
      <c r="N21" s="91"/>
    </row>
    <row r="22" spans="1:14" s="87" customFormat="1" ht="15" customHeight="1">
      <c r="A22" s="91"/>
      <c r="B22" s="92" t="s">
        <v>155</v>
      </c>
      <c r="C22" s="91"/>
      <c r="E22" s="93"/>
      <c r="F22" s="93"/>
      <c r="G22" s="91"/>
      <c r="H22" s="91"/>
      <c r="I22" s="91"/>
      <c r="J22" s="91"/>
      <c r="K22" s="91"/>
      <c r="L22" s="90"/>
      <c r="M22" s="91"/>
      <c r="N22" s="91"/>
    </row>
    <row r="23" spans="1:14" s="87" customFormat="1" ht="15" customHeight="1">
      <c r="A23" s="90"/>
      <c r="B23" s="92" t="s">
        <v>156</v>
      </c>
      <c r="C23" s="91"/>
      <c r="E23" s="93"/>
      <c r="F23" s="93"/>
      <c r="G23" s="91"/>
      <c r="H23" s="91"/>
      <c r="I23" s="91"/>
      <c r="J23" s="91"/>
      <c r="K23" s="91"/>
      <c r="L23" s="90"/>
      <c r="M23" s="91"/>
      <c r="N23" s="91"/>
    </row>
    <row r="24" spans="1:14" s="87" customFormat="1" ht="15" customHeight="1">
      <c r="A24" s="90"/>
      <c r="B24" s="92" t="s">
        <v>157</v>
      </c>
      <c r="C24" s="91"/>
      <c r="E24" s="93"/>
      <c r="F24" s="93"/>
      <c r="G24" s="91"/>
      <c r="H24" s="91"/>
      <c r="I24" s="91"/>
      <c r="J24" s="91"/>
      <c r="K24" s="91"/>
      <c r="L24" s="90"/>
      <c r="M24" s="91"/>
      <c r="N24" s="91"/>
    </row>
    <row r="25" spans="1:14" s="87" customFormat="1" ht="15" customHeight="1">
      <c r="A25" s="91"/>
      <c r="B25" s="92" t="s">
        <v>193</v>
      </c>
      <c r="E25" s="89"/>
      <c r="F25" s="93"/>
      <c r="G25" s="91"/>
      <c r="H25" s="91"/>
      <c r="I25" s="91"/>
      <c r="J25" s="91"/>
      <c r="K25" s="91"/>
      <c r="L25" s="91"/>
      <c r="M25" s="91"/>
      <c r="N25" s="91"/>
    </row>
  </sheetData>
  <sheetProtection/>
  <mergeCells count="5">
    <mergeCell ref="B17:D17"/>
    <mergeCell ref="B18:D18"/>
    <mergeCell ref="H5:J6"/>
    <mergeCell ref="B13:D13"/>
    <mergeCell ref="B5:D6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scale="98" r:id="rId1"/>
  <headerFooter alignWithMargins="0">
    <oddFooter>&amp;R&amp;"ＭＳ Ｐ明朝,斜体"&amp;9&amp;F-&amp;A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23"/>
  <sheetViews>
    <sheetView showZeros="0" view="pageBreakPreview" zoomScaleSheetLayoutView="100" zoomScalePageLayoutView="0" workbookViewId="0" topLeftCell="A1">
      <selection activeCell="I24" sqref="I24"/>
    </sheetView>
  </sheetViews>
  <sheetFormatPr defaultColWidth="8.875" defaultRowHeight="16.5" customHeight="1"/>
  <cols>
    <col min="1" max="1" width="4.50390625" style="54" customWidth="1"/>
    <col min="2" max="2" width="17.75390625" style="54" customWidth="1"/>
    <col min="3" max="3" width="13.00390625" style="54" customWidth="1"/>
    <col min="4" max="4" width="13.00390625" style="55" customWidth="1"/>
    <col min="5" max="7" width="13.00390625" style="54" customWidth="1"/>
    <col min="8" max="10" width="16.00390625" style="54" customWidth="1"/>
    <col min="11" max="11" width="13.00390625" style="54" customWidth="1"/>
    <col min="12" max="12" width="8.875" style="56" customWidth="1"/>
    <col min="13" max="16384" width="8.875" style="54" customWidth="1"/>
  </cols>
  <sheetData>
    <row r="1" spans="1:15" ht="16.5" customHeight="1">
      <c r="A1" s="57" t="s">
        <v>118</v>
      </c>
      <c r="D1" s="58"/>
      <c r="K1" s="56"/>
      <c r="M1" s="56"/>
      <c r="N1" s="56"/>
      <c r="O1" s="56"/>
    </row>
    <row r="2" spans="1:15" ht="16.5" customHeight="1">
      <c r="A2" s="59" t="s">
        <v>35</v>
      </c>
      <c r="C2" s="54" t="s">
        <v>230</v>
      </c>
      <c r="D2" s="58"/>
      <c r="K2" s="56"/>
      <c r="M2" s="56"/>
      <c r="N2" s="56"/>
      <c r="O2" s="56"/>
    </row>
    <row r="3" spans="1:15" ht="16.5" customHeight="1">
      <c r="A3" s="61"/>
      <c r="B3" s="351" t="s">
        <v>26</v>
      </c>
      <c r="C3" s="311"/>
      <c r="D3" s="62" t="s">
        <v>190</v>
      </c>
      <c r="E3" s="63" t="s">
        <v>25</v>
      </c>
      <c r="F3" s="63" t="s">
        <v>119</v>
      </c>
      <c r="G3" s="95" t="s">
        <v>18</v>
      </c>
      <c r="H3" s="344" t="s">
        <v>27</v>
      </c>
      <c r="I3" s="293"/>
      <c r="J3" s="294"/>
      <c r="M3" s="56"/>
      <c r="N3" s="56"/>
      <c r="O3" s="56"/>
    </row>
    <row r="4" spans="1:15" ht="16.5" customHeight="1">
      <c r="A4" s="61"/>
      <c r="B4" s="351"/>
      <c r="C4" s="311"/>
      <c r="D4" s="65" t="s">
        <v>5</v>
      </c>
      <c r="E4" s="66" t="s">
        <v>6</v>
      </c>
      <c r="F4" s="66" t="s">
        <v>7</v>
      </c>
      <c r="G4" s="96" t="s">
        <v>21</v>
      </c>
      <c r="H4" s="345"/>
      <c r="I4" s="296"/>
      <c r="J4" s="297"/>
      <c r="M4" s="56"/>
      <c r="N4" s="56"/>
      <c r="O4" s="56"/>
    </row>
    <row r="5" spans="1:15" ht="16.5" customHeight="1">
      <c r="A5" s="61"/>
      <c r="B5" s="97" t="s">
        <v>210</v>
      </c>
      <c r="C5" s="98"/>
      <c r="D5" s="246"/>
      <c r="E5" s="7">
        <v>4</v>
      </c>
      <c r="F5" s="8">
        <f>ROUNDUP(D5/E5,1)</f>
        <v>0</v>
      </c>
      <c r="G5" s="99">
        <f>ROUNDUP(F5,0)</f>
        <v>0</v>
      </c>
      <c r="H5" s="271"/>
      <c r="I5" s="100"/>
      <c r="J5" s="18"/>
      <c r="M5" s="56"/>
      <c r="N5" s="56"/>
      <c r="O5" s="56"/>
    </row>
    <row r="6" spans="1:15" ht="16.5" customHeight="1">
      <c r="A6" s="61"/>
      <c r="B6" s="87" t="s">
        <v>163</v>
      </c>
      <c r="C6" s="56"/>
      <c r="D6" s="101"/>
      <c r="E6" s="102"/>
      <c r="F6" s="103"/>
      <c r="G6" s="104"/>
      <c r="H6" s="105"/>
      <c r="I6" s="105"/>
      <c r="J6" s="61"/>
      <c r="M6" s="56"/>
      <c r="N6" s="56"/>
      <c r="O6" s="56"/>
    </row>
    <row r="7" spans="1:14" s="87" customFormat="1" ht="15" customHeight="1">
      <c r="A7" s="91"/>
      <c r="B7" s="92" t="s">
        <v>232</v>
      </c>
      <c r="D7" s="89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4" s="87" customFormat="1" ht="15" customHeight="1">
      <c r="A8" s="91"/>
      <c r="B8" s="92" t="s">
        <v>199</v>
      </c>
      <c r="E8" s="89"/>
      <c r="F8" s="93"/>
      <c r="G8" s="91"/>
      <c r="H8" s="91"/>
      <c r="I8" s="91"/>
      <c r="J8" s="91"/>
      <c r="K8" s="91"/>
      <c r="L8" s="91"/>
      <c r="M8" s="91"/>
      <c r="N8" s="91"/>
    </row>
    <row r="9" spans="1:14" s="87" customFormat="1" ht="15" customHeight="1">
      <c r="A9" s="91"/>
      <c r="B9" s="92" t="s">
        <v>231</v>
      </c>
      <c r="E9" s="89"/>
      <c r="F9" s="93"/>
      <c r="G9" s="91"/>
      <c r="H9" s="91"/>
      <c r="I9" s="91"/>
      <c r="J9" s="91"/>
      <c r="K9" s="91"/>
      <c r="L9" s="91"/>
      <c r="M9" s="91"/>
      <c r="N9" s="91"/>
    </row>
    <row r="10" spans="1:14" s="87" customFormat="1" ht="15" customHeight="1">
      <c r="A10" s="91"/>
      <c r="B10" s="284" t="s">
        <v>237</v>
      </c>
      <c r="E10" s="89"/>
      <c r="F10" s="93"/>
      <c r="G10" s="91"/>
      <c r="H10" s="91"/>
      <c r="I10" s="91"/>
      <c r="J10" s="91"/>
      <c r="K10" s="91"/>
      <c r="L10" s="91"/>
      <c r="M10" s="91"/>
      <c r="N10" s="91"/>
    </row>
    <row r="11" spans="1:14" s="87" customFormat="1" ht="15" customHeight="1">
      <c r="A11" s="91"/>
      <c r="B11" s="284" t="s">
        <v>238</v>
      </c>
      <c r="E11" s="89"/>
      <c r="F11" s="93"/>
      <c r="G11" s="91"/>
      <c r="H11" s="91"/>
      <c r="I11" s="91"/>
      <c r="J11" s="91"/>
      <c r="K11" s="91"/>
      <c r="L11" s="91"/>
      <c r="M11" s="91"/>
      <c r="N11" s="91"/>
    </row>
    <row r="12" spans="1:4" ht="16.5" customHeight="1">
      <c r="A12" s="106" t="s">
        <v>34</v>
      </c>
      <c r="D12" s="54"/>
    </row>
    <row r="13" spans="2:12" ht="16.5" customHeight="1">
      <c r="B13" s="311" t="s">
        <v>14</v>
      </c>
      <c r="C13" s="312"/>
      <c r="D13" s="312"/>
      <c r="E13" s="312"/>
      <c r="F13" s="94" t="s">
        <v>13</v>
      </c>
      <c r="G13" s="311" t="s">
        <v>15</v>
      </c>
      <c r="H13" s="312"/>
      <c r="I13" s="312"/>
      <c r="J13" s="334"/>
      <c r="K13" s="56"/>
      <c r="L13" s="54"/>
    </row>
    <row r="14" spans="2:12" ht="16.5" customHeight="1">
      <c r="B14" s="319" t="s">
        <v>44</v>
      </c>
      <c r="C14" s="313" t="s">
        <v>9</v>
      </c>
      <c r="D14" s="314"/>
      <c r="E14" s="108" t="s">
        <v>17</v>
      </c>
      <c r="F14" s="228"/>
      <c r="G14" s="109" t="s">
        <v>101</v>
      </c>
      <c r="H14" s="110"/>
      <c r="I14" s="110"/>
      <c r="J14" s="111"/>
      <c r="K14" s="56"/>
      <c r="L14" s="54"/>
    </row>
    <row r="15" spans="2:12" ht="16.5" customHeight="1">
      <c r="B15" s="302"/>
      <c r="C15" s="303" t="s">
        <v>10</v>
      </c>
      <c r="D15" s="72" t="s">
        <v>38</v>
      </c>
      <c r="E15" s="112" t="s">
        <v>6</v>
      </c>
      <c r="F15" s="230"/>
      <c r="G15" s="114" t="s">
        <v>99</v>
      </c>
      <c r="H15" s="115"/>
      <c r="I15" s="115"/>
      <c r="J15" s="116"/>
      <c r="K15" s="56"/>
      <c r="L15" s="54"/>
    </row>
    <row r="16" spans="2:12" ht="16.5" customHeight="1">
      <c r="B16" s="302"/>
      <c r="C16" s="303"/>
      <c r="D16" s="72" t="s">
        <v>37</v>
      </c>
      <c r="E16" s="112" t="s">
        <v>50</v>
      </c>
      <c r="F16" s="230"/>
      <c r="G16" s="114" t="s">
        <v>92</v>
      </c>
      <c r="H16" s="115"/>
      <c r="I16" s="115"/>
      <c r="J16" s="116"/>
      <c r="K16" s="56"/>
      <c r="L16" s="54"/>
    </row>
    <row r="17" spans="2:12" ht="16.5" customHeight="1">
      <c r="B17" s="302"/>
      <c r="C17" s="303"/>
      <c r="D17" s="72" t="s">
        <v>36</v>
      </c>
      <c r="E17" s="112" t="s">
        <v>51</v>
      </c>
      <c r="F17" s="117">
        <f>IF(F16=0,0,ROUNDDOWN(F15/F16,1))</f>
        <v>0</v>
      </c>
      <c r="G17" s="341" t="s">
        <v>200</v>
      </c>
      <c r="H17" s="342"/>
      <c r="I17" s="342"/>
      <c r="J17" s="343"/>
      <c r="K17" s="56"/>
      <c r="L17" s="54"/>
    </row>
    <row r="18" spans="2:12" ht="16.5" customHeight="1">
      <c r="B18" s="302"/>
      <c r="C18" s="303" t="s">
        <v>12</v>
      </c>
      <c r="D18" s="304"/>
      <c r="E18" s="112" t="s">
        <v>52</v>
      </c>
      <c r="F18" s="117">
        <f>F14+F17</f>
        <v>0</v>
      </c>
      <c r="G18" s="114"/>
      <c r="H18" s="115"/>
      <c r="I18" s="115"/>
      <c r="J18" s="116"/>
      <c r="K18" s="56"/>
      <c r="L18" s="54"/>
    </row>
    <row r="19" spans="2:12" ht="16.5" customHeight="1">
      <c r="B19" s="302" t="s">
        <v>45</v>
      </c>
      <c r="C19" s="303"/>
      <c r="D19" s="304"/>
      <c r="E19" s="112" t="s">
        <v>53</v>
      </c>
      <c r="F19" s="113">
        <f>G5</f>
        <v>0</v>
      </c>
      <c r="G19" s="320" t="s">
        <v>176</v>
      </c>
      <c r="H19" s="339"/>
      <c r="I19" s="339"/>
      <c r="J19" s="340"/>
      <c r="K19" s="56"/>
      <c r="L19" s="54"/>
    </row>
    <row r="20" spans="2:12" ht="16.5" customHeight="1">
      <c r="B20" s="305" t="s">
        <v>16</v>
      </c>
      <c r="C20" s="306"/>
      <c r="D20" s="307"/>
      <c r="E20" s="121" t="s">
        <v>54</v>
      </c>
      <c r="F20" s="122">
        <f>IF(F19=0,0,ROUND(F18/F19*100,1))</f>
        <v>0</v>
      </c>
      <c r="G20" s="308" t="s">
        <v>130</v>
      </c>
      <c r="H20" s="309"/>
      <c r="I20" s="309"/>
      <c r="J20" s="310"/>
      <c r="K20" s="56"/>
      <c r="L20" s="54"/>
    </row>
    <row r="21" spans="1:22" s="87" customFormat="1" ht="15" customHeight="1">
      <c r="A21" s="91"/>
      <c r="B21" s="90" t="s">
        <v>161</v>
      </c>
      <c r="C21" s="91"/>
      <c r="D21" s="123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0"/>
      <c r="P21" s="90"/>
      <c r="Q21" s="90"/>
      <c r="R21" s="90"/>
      <c r="S21" s="90"/>
      <c r="T21" s="90"/>
      <c r="U21" s="90"/>
      <c r="V21" s="90"/>
    </row>
    <row r="22" spans="1:6" ht="16.5" customHeight="1">
      <c r="A22" s="56"/>
      <c r="B22" s="56"/>
      <c r="C22" s="56"/>
      <c r="D22" s="126"/>
      <c r="E22" s="56"/>
      <c r="F22" s="56"/>
    </row>
    <row r="23" spans="1:6" ht="16.5" customHeight="1">
      <c r="A23" s="56"/>
      <c r="B23" s="56"/>
      <c r="C23" s="56"/>
      <c r="D23" s="126"/>
      <c r="E23" s="56"/>
      <c r="F23" s="56"/>
    </row>
  </sheetData>
  <sheetProtection/>
  <mergeCells count="13">
    <mergeCell ref="G19:J19"/>
    <mergeCell ref="B19:D19"/>
    <mergeCell ref="G20:J20"/>
    <mergeCell ref="B20:D20"/>
    <mergeCell ref="G13:J13"/>
    <mergeCell ref="B14:B18"/>
    <mergeCell ref="C14:D14"/>
    <mergeCell ref="C15:C17"/>
    <mergeCell ref="C18:D18"/>
    <mergeCell ref="G17:J17"/>
    <mergeCell ref="H3:J4"/>
    <mergeCell ref="B3:C4"/>
    <mergeCell ref="B13:E1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&amp;R&amp;"ＭＳ Ｐ明朝,斜体"&amp;9&amp;F-&amp;A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"/>
  <sheetViews>
    <sheetView showZeros="0" view="pageBreakPreview" zoomScaleSheetLayoutView="100" zoomScalePageLayoutView="0" workbookViewId="0" topLeftCell="A1">
      <selection activeCell="H31" sqref="H31"/>
    </sheetView>
  </sheetViews>
  <sheetFormatPr defaultColWidth="8.875" defaultRowHeight="16.5" customHeight="1"/>
  <cols>
    <col min="1" max="1" width="4.50390625" style="54" customWidth="1"/>
    <col min="2" max="2" width="17.75390625" style="54" customWidth="1"/>
    <col min="3" max="3" width="13.00390625" style="54" customWidth="1"/>
    <col min="4" max="4" width="13.00390625" style="55" customWidth="1"/>
    <col min="5" max="11" width="13.00390625" style="54" customWidth="1"/>
    <col min="12" max="12" width="8.875" style="56" customWidth="1"/>
    <col min="13" max="16384" width="8.875" style="54" customWidth="1"/>
  </cols>
  <sheetData>
    <row r="1" ht="16.5" customHeight="1">
      <c r="A1" s="57" t="s">
        <v>55</v>
      </c>
    </row>
    <row r="2" ht="16.5" customHeight="1">
      <c r="A2" s="59" t="s">
        <v>56</v>
      </c>
    </row>
    <row r="3" spans="1:10" ht="16.5" customHeight="1">
      <c r="A3" s="61"/>
      <c r="B3" s="311" t="s">
        <v>28</v>
      </c>
      <c r="C3" s="312"/>
      <c r="D3" s="312"/>
      <c r="E3" s="94" t="s">
        <v>13</v>
      </c>
      <c r="F3" s="311" t="s">
        <v>15</v>
      </c>
      <c r="G3" s="312"/>
      <c r="H3" s="312"/>
      <c r="I3" s="312"/>
      <c r="J3" s="334"/>
    </row>
    <row r="4" spans="2:10" ht="16.5" customHeight="1">
      <c r="B4" s="372" t="s">
        <v>29</v>
      </c>
      <c r="C4" s="373"/>
      <c r="D4" s="373"/>
      <c r="E4" s="228"/>
      <c r="F4" s="247"/>
      <c r="G4" s="248"/>
      <c r="H4" s="248"/>
      <c r="I4" s="248"/>
      <c r="J4" s="249"/>
    </row>
    <row r="5" spans="2:10" ht="16.5" customHeight="1">
      <c r="B5" s="374" t="s">
        <v>30</v>
      </c>
      <c r="C5" s="366"/>
      <c r="D5" s="366"/>
      <c r="E5" s="230"/>
      <c r="F5" s="250"/>
      <c r="G5" s="251"/>
      <c r="H5" s="251"/>
      <c r="I5" s="251"/>
      <c r="J5" s="252"/>
    </row>
    <row r="6" spans="2:10" ht="16.5" customHeight="1">
      <c r="B6" s="354" t="s">
        <v>31</v>
      </c>
      <c r="C6" s="355"/>
      <c r="D6" s="355"/>
      <c r="E6" s="253"/>
      <c r="F6" s="254"/>
      <c r="G6" s="255"/>
      <c r="H6" s="255"/>
      <c r="I6" s="255"/>
      <c r="J6" s="256"/>
    </row>
    <row r="7" spans="1:6" ht="16.5" customHeight="1">
      <c r="A7" s="59" t="s">
        <v>57</v>
      </c>
      <c r="B7" s="61"/>
      <c r="C7" s="61"/>
      <c r="D7" s="61"/>
      <c r="E7" s="61"/>
      <c r="F7" s="61"/>
    </row>
    <row r="8" spans="1:10" ht="16.5" customHeight="1">
      <c r="A8" s="61"/>
      <c r="B8" s="311" t="s">
        <v>28</v>
      </c>
      <c r="C8" s="312"/>
      <c r="D8" s="312"/>
      <c r="E8" s="94" t="s">
        <v>13</v>
      </c>
      <c r="F8" s="311" t="s">
        <v>15</v>
      </c>
      <c r="G8" s="312"/>
      <c r="H8" s="312"/>
      <c r="I8" s="312"/>
      <c r="J8" s="334"/>
    </row>
    <row r="9" spans="2:10" ht="16.5" customHeight="1">
      <c r="B9" s="372" t="s">
        <v>30</v>
      </c>
      <c r="C9" s="373"/>
      <c r="D9" s="373"/>
      <c r="E9" s="228"/>
      <c r="F9" s="247"/>
      <c r="G9" s="248"/>
      <c r="H9" s="248"/>
      <c r="I9" s="248"/>
      <c r="J9" s="249"/>
    </row>
    <row r="10" spans="2:10" ht="16.5" customHeight="1">
      <c r="B10" s="354" t="s">
        <v>31</v>
      </c>
      <c r="C10" s="355"/>
      <c r="D10" s="355"/>
      <c r="E10" s="253"/>
      <c r="F10" s="254"/>
      <c r="G10" s="255"/>
      <c r="H10" s="255"/>
      <c r="I10" s="255"/>
      <c r="J10" s="256"/>
    </row>
    <row r="11" spans="1:6" ht="16.5" customHeight="1">
      <c r="A11" s="56"/>
      <c r="B11" s="56"/>
      <c r="C11" s="56"/>
      <c r="D11" s="126"/>
      <c r="E11" s="56"/>
      <c r="F11" s="56"/>
    </row>
    <row r="12" spans="1:6" ht="16.5" customHeight="1">
      <c r="A12" s="56"/>
      <c r="B12" s="56"/>
      <c r="C12" s="56"/>
      <c r="D12" s="126"/>
      <c r="E12" s="56"/>
      <c r="F12" s="56"/>
    </row>
    <row r="13" spans="1:6" ht="16.5" customHeight="1">
      <c r="A13" s="56"/>
      <c r="B13" s="56"/>
      <c r="C13" s="56"/>
      <c r="D13" s="126"/>
      <c r="E13" s="56"/>
      <c r="F13" s="56"/>
    </row>
    <row r="14" spans="1:6" ht="16.5" customHeight="1">
      <c r="A14" s="56"/>
      <c r="B14" s="56"/>
      <c r="C14" s="56"/>
      <c r="D14" s="126"/>
      <c r="E14" s="56"/>
      <c r="F14" s="56"/>
    </row>
    <row r="15" spans="1:6" ht="16.5" customHeight="1">
      <c r="A15" s="56"/>
      <c r="B15" s="56"/>
      <c r="C15" s="56"/>
      <c r="D15" s="126"/>
      <c r="E15" s="56"/>
      <c r="F15" s="56"/>
    </row>
    <row r="16" spans="1:6" ht="16.5" customHeight="1">
      <c r="A16" s="56"/>
      <c r="B16" s="56"/>
      <c r="C16" s="56"/>
      <c r="D16" s="126"/>
      <c r="E16" s="56"/>
      <c r="F16" s="56"/>
    </row>
    <row r="17" spans="1:6" ht="16.5" customHeight="1">
      <c r="A17" s="56"/>
      <c r="B17" s="56"/>
      <c r="C17" s="56"/>
      <c r="D17" s="126"/>
      <c r="E17" s="56"/>
      <c r="F17" s="56"/>
    </row>
    <row r="18" spans="1:6" ht="16.5" customHeight="1">
      <c r="A18" s="56"/>
      <c r="B18" s="56"/>
      <c r="C18" s="56"/>
      <c r="D18" s="126"/>
      <c r="E18" s="56"/>
      <c r="F18" s="56"/>
    </row>
  </sheetData>
  <sheetProtection/>
  <mergeCells count="9">
    <mergeCell ref="B3:D3"/>
    <mergeCell ref="F3:J3"/>
    <mergeCell ref="B10:D10"/>
    <mergeCell ref="B4:D4"/>
    <mergeCell ref="B5:D5"/>
    <mergeCell ref="B6:D6"/>
    <mergeCell ref="B8:D8"/>
    <mergeCell ref="F8:J8"/>
    <mergeCell ref="B9:D9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Footer>&amp;R&amp;"ＭＳ Ｐ明朝,斜体"&amp;9&amp;F-&amp;A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showZeros="0" view="pageBreakPreview" zoomScaleSheetLayoutView="100" zoomScalePageLayoutView="0" workbookViewId="0" topLeftCell="A1">
      <selection activeCell="D5" sqref="D5"/>
    </sheetView>
  </sheetViews>
  <sheetFormatPr defaultColWidth="8.875" defaultRowHeight="21" customHeight="1"/>
  <cols>
    <col min="1" max="1" width="4.50390625" style="54" customWidth="1"/>
    <col min="2" max="2" width="17.75390625" style="54" customWidth="1"/>
    <col min="3" max="3" width="13.00390625" style="54" customWidth="1"/>
    <col min="4" max="4" width="13.00390625" style="55" customWidth="1"/>
    <col min="5" max="10" width="13.00390625" style="54" customWidth="1"/>
    <col min="11" max="11" width="18.00390625" style="56" customWidth="1"/>
    <col min="12" max="16384" width="8.875" style="54" customWidth="1"/>
  </cols>
  <sheetData>
    <row r="1" spans="1:14" ht="21" customHeight="1">
      <c r="A1" s="162" t="s">
        <v>72</v>
      </c>
      <c r="B1" s="61"/>
      <c r="C1" s="61"/>
      <c r="D1" s="58"/>
      <c r="E1" s="61"/>
      <c r="F1" s="61"/>
      <c r="G1" s="61"/>
      <c r="H1" s="61"/>
      <c r="I1" s="61"/>
      <c r="J1" s="61"/>
      <c r="K1" s="61"/>
      <c r="L1" s="56"/>
      <c r="M1" s="61"/>
      <c r="N1" s="61"/>
    </row>
    <row r="2" spans="1:14" ht="21" customHeight="1">
      <c r="A2" s="162"/>
      <c r="B2" s="328" t="s">
        <v>2</v>
      </c>
      <c r="C2" s="329"/>
      <c r="D2" s="332" t="s">
        <v>127</v>
      </c>
      <c r="E2" s="315" t="s">
        <v>0</v>
      </c>
      <c r="F2" s="315"/>
      <c r="G2" s="316" t="s">
        <v>8</v>
      </c>
      <c r="H2" s="316"/>
      <c r="I2" s="316"/>
      <c r="J2" s="317" t="s">
        <v>49</v>
      </c>
      <c r="K2" s="260"/>
      <c r="L2" s="56"/>
      <c r="M2" s="61"/>
      <c r="N2" s="61"/>
    </row>
    <row r="3" spans="1:14" ht="21" customHeight="1">
      <c r="A3" s="162"/>
      <c r="B3" s="330"/>
      <c r="C3" s="331"/>
      <c r="D3" s="333"/>
      <c r="E3" s="206" t="s">
        <v>129</v>
      </c>
      <c r="F3" s="207" t="s">
        <v>1</v>
      </c>
      <c r="G3" s="207" t="s">
        <v>129</v>
      </c>
      <c r="H3" s="207" t="s">
        <v>24</v>
      </c>
      <c r="I3" s="207" t="s">
        <v>3</v>
      </c>
      <c r="J3" s="318"/>
      <c r="K3" s="261" t="s">
        <v>64</v>
      </c>
      <c r="L3" s="56"/>
      <c r="M3" s="61"/>
      <c r="N3" s="61"/>
    </row>
    <row r="4" spans="1:14" ht="21" customHeight="1">
      <c r="A4" s="162"/>
      <c r="B4" s="289"/>
      <c r="C4" s="290"/>
      <c r="D4" s="65" t="s">
        <v>85</v>
      </c>
      <c r="E4" s="66" t="s">
        <v>86</v>
      </c>
      <c r="F4" s="208" t="s">
        <v>87</v>
      </c>
      <c r="G4" s="208" t="s">
        <v>88</v>
      </c>
      <c r="H4" s="208" t="s">
        <v>89</v>
      </c>
      <c r="I4" s="208" t="s">
        <v>90</v>
      </c>
      <c r="J4" s="96" t="s">
        <v>91</v>
      </c>
      <c r="K4" s="262"/>
      <c r="L4" s="56"/>
      <c r="M4" s="61"/>
      <c r="N4" s="61"/>
    </row>
    <row r="5" spans="1:22" ht="21" customHeight="1">
      <c r="A5" s="56"/>
      <c r="B5" s="324" t="s">
        <v>168</v>
      </c>
      <c r="C5" s="325"/>
      <c r="D5" s="226"/>
      <c r="E5" s="209">
        <v>52</v>
      </c>
      <c r="F5" s="209">
        <v>3</v>
      </c>
      <c r="G5" s="210">
        <f>IF(D5-E5&lt;0,0,D5-E5)</f>
        <v>0</v>
      </c>
      <c r="H5" s="209">
        <v>16</v>
      </c>
      <c r="I5" s="211">
        <f>ROUNDDOWN(G5/H5,4)</f>
        <v>0</v>
      </c>
      <c r="J5" s="212">
        <f>IF(D5&gt;0,F5+I5,0)</f>
        <v>0</v>
      </c>
      <c r="K5" s="275">
        <f>IF(D5&gt;0,F5+G5/H5,0)</f>
        <v>0</v>
      </c>
      <c r="L5" s="56"/>
      <c r="M5" s="61"/>
      <c r="N5" s="61"/>
      <c r="O5" s="56"/>
      <c r="P5" s="56"/>
      <c r="Q5" s="56"/>
      <c r="R5" s="56"/>
      <c r="S5" s="56"/>
      <c r="T5" s="56"/>
      <c r="U5" s="56"/>
      <c r="V5" s="56"/>
    </row>
    <row r="6" spans="1:22" ht="21" customHeight="1">
      <c r="A6" s="61"/>
      <c r="B6" s="326" t="s">
        <v>167</v>
      </c>
      <c r="C6" s="327"/>
      <c r="D6" s="227"/>
      <c r="E6" s="213">
        <v>36</v>
      </c>
      <c r="F6" s="213">
        <v>2</v>
      </c>
      <c r="G6" s="36">
        <f>IF(D6-E6&lt;0,0,D6-E6)</f>
        <v>0</v>
      </c>
      <c r="H6" s="213">
        <v>16</v>
      </c>
      <c r="I6" s="214">
        <f>ROUNDDOWN(G6/H6,4)</f>
        <v>0</v>
      </c>
      <c r="J6" s="215">
        <f>IF(D6&gt;0,F6+I6,0)</f>
        <v>0</v>
      </c>
      <c r="K6" s="275">
        <f>IF(D6&gt;0,F6+G6/H6,0)</f>
        <v>0</v>
      </c>
      <c r="L6" s="61"/>
      <c r="M6" s="61"/>
      <c r="N6" s="61"/>
      <c r="O6" s="56"/>
      <c r="P6" s="56"/>
      <c r="Q6" s="56"/>
      <c r="R6" s="56"/>
      <c r="S6" s="56"/>
      <c r="T6" s="56"/>
      <c r="U6" s="56"/>
      <c r="V6" s="56"/>
    </row>
    <row r="7" spans="1:22" s="87" customFormat="1" ht="15" customHeight="1">
      <c r="A7" s="91"/>
      <c r="B7" s="90" t="s">
        <v>177</v>
      </c>
      <c r="C7" s="91"/>
      <c r="D7" s="123"/>
      <c r="E7" s="91"/>
      <c r="F7" s="91"/>
      <c r="G7" s="91"/>
      <c r="H7" s="91"/>
      <c r="I7" s="91"/>
      <c r="J7" s="91"/>
      <c r="K7" s="91"/>
      <c r="L7" s="91"/>
      <c r="M7" s="91"/>
      <c r="N7" s="91"/>
      <c r="O7" s="90"/>
      <c r="P7" s="90"/>
      <c r="Q7" s="90"/>
      <c r="R7" s="90"/>
      <c r="S7" s="90"/>
      <c r="T7" s="90"/>
      <c r="U7" s="90"/>
      <c r="V7" s="90"/>
    </row>
    <row r="8" spans="1:22" s="218" customFormat="1" ht="15" customHeight="1">
      <c r="A8" s="216"/>
      <c r="B8" s="92" t="s">
        <v>169</v>
      </c>
      <c r="C8" s="216"/>
      <c r="D8" s="217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217"/>
      <c r="Q8" s="217"/>
      <c r="R8" s="217"/>
      <c r="S8" s="217"/>
      <c r="T8" s="217"/>
      <c r="U8" s="217"/>
      <c r="V8" s="217"/>
    </row>
    <row r="9" spans="1:22" s="218" customFormat="1" ht="15" customHeight="1">
      <c r="A9" s="216"/>
      <c r="B9" s="92" t="s">
        <v>170</v>
      </c>
      <c r="C9" s="216"/>
      <c r="D9" s="217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7"/>
      <c r="P9" s="217"/>
      <c r="Q9" s="217"/>
      <c r="R9" s="217"/>
      <c r="S9" s="217"/>
      <c r="T9" s="217"/>
      <c r="U9" s="217"/>
      <c r="V9" s="217"/>
    </row>
    <row r="10" spans="1:22" s="218" customFormat="1" ht="15" customHeight="1">
      <c r="A10" s="216"/>
      <c r="B10" s="92" t="s">
        <v>158</v>
      </c>
      <c r="C10" s="216"/>
      <c r="D10" s="217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7"/>
      <c r="P10" s="217"/>
      <c r="Q10" s="217"/>
      <c r="R10" s="217"/>
      <c r="S10" s="217"/>
      <c r="T10" s="217"/>
      <c r="U10" s="217"/>
      <c r="V10" s="217"/>
    </row>
    <row r="11" spans="1:22" s="218" customFormat="1" ht="15" customHeight="1">
      <c r="A11" s="216"/>
      <c r="B11" s="92" t="s">
        <v>195</v>
      </c>
      <c r="C11" s="216"/>
      <c r="D11" s="217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7"/>
      <c r="P11" s="217"/>
      <c r="Q11" s="217"/>
      <c r="R11" s="217"/>
      <c r="S11" s="217"/>
      <c r="T11" s="217"/>
      <c r="U11" s="217"/>
      <c r="V11" s="217"/>
    </row>
    <row r="12" spans="1:22" ht="21" customHeight="1">
      <c r="A12" s="162" t="s">
        <v>73</v>
      </c>
      <c r="B12" s="61"/>
      <c r="C12" s="61"/>
      <c r="D12" s="126"/>
      <c r="E12" s="219"/>
      <c r="F12" s="61"/>
      <c r="G12" s="61"/>
      <c r="H12" s="61"/>
      <c r="I12" s="61"/>
      <c r="J12" s="61"/>
      <c r="K12" s="61"/>
      <c r="L12" s="61"/>
      <c r="M12" s="61"/>
      <c r="N12" s="61"/>
      <c r="O12" s="56"/>
      <c r="P12" s="56"/>
      <c r="Q12" s="56"/>
      <c r="R12" s="56"/>
      <c r="S12" s="56"/>
      <c r="T12" s="56"/>
      <c r="U12" s="56"/>
      <c r="V12" s="56"/>
    </row>
    <row r="13" spans="2:11" ht="21" customHeight="1">
      <c r="B13" s="311" t="s">
        <v>14</v>
      </c>
      <c r="C13" s="312"/>
      <c r="D13" s="312"/>
      <c r="E13" s="312"/>
      <c r="F13" s="94" t="s">
        <v>13</v>
      </c>
      <c r="G13" s="311" t="s">
        <v>15</v>
      </c>
      <c r="H13" s="312"/>
      <c r="I13" s="312"/>
      <c r="J13" s="334"/>
      <c r="K13" s="259" t="s">
        <v>64</v>
      </c>
    </row>
    <row r="14" spans="2:11" ht="21" customHeight="1">
      <c r="B14" s="319" t="s">
        <v>11</v>
      </c>
      <c r="C14" s="313" t="s">
        <v>9</v>
      </c>
      <c r="D14" s="314"/>
      <c r="E14" s="108" t="s">
        <v>17</v>
      </c>
      <c r="F14" s="228"/>
      <c r="G14" s="109" t="s">
        <v>102</v>
      </c>
      <c r="H14" s="110"/>
      <c r="I14" s="110"/>
      <c r="J14" s="111"/>
      <c r="K14" s="263"/>
    </row>
    <row r="15" spans="2:11" ht="21" customHeight="1">
      <c r="B15" s="302"/>
      <c r="C15" s="303" t="s">
        <v>10</v>
      </c>
      <c r="D15" s="72" t="s">
        <v>38</v>
      </c>
      <c r="E15" s="112" t="s">
        <v>6</v>
      </c>
      <c r="F15" s="229"/>
      <c r="G15" s="114" t="s">
        <v>100</v>
      </c>
      <c r="H15" s="115"/>
      <c r="I15" s="115"/>
      <c r="J15" s="116"/>
      <c r="K15" s="263"/>
    </row>
    <row r="16" spans="2:11" ht="21" customHeight="1">
      <c r="B16" s="302"/>
      <c r="C16" s="303"/>
      <c r="D16" s="72" t="s">
        <v>37</v>
      </c>
      <c r="E16" s="112" t="s">
        <v>50</v>
      </c>
      <c r="F16" s="230"/>
      <c r="G16" s="114" t="s">
        <v>93</v>
      </c>
      <c r="H16" s="115"/>
      <c r="I16" s="115"/>
      <c r="J16" s="116"/>
      <c r="K16" s="263"/>
    </row>
    <row r="17" spans="2:11" ht="21" customHeight="1">
      <c r="B17" s="302"/>
      <c r="C17" s="303"/>
      <c r="D17" s="72" t="s">
        <v>36</v>
      </c>
      <c r="E17" s="112" t="s">
        <v>51</v>
      </c>
      <c r="F17" s="194">
        <f>IF(F16=0,0,ROUNDDOWN(F15/F16,4))</f>
        <v>0</v>
      </c>
      <c r="G17" s="320" t="s">
        <v>194</v>
      </c>
      <c r="H17" s="321"/>
      <c r="I17" s="321"/>
      <c r="J17" s="322"/>
      <c r="K17" s="265"/>
    </row>
    <row r="18" spans="2:11" ht="21" customHeight="1">
      <c r="B18" s="302"/>
      <c r="C18" s="303" t="s">
        <v>12</v>
      </c>
      <c r="D18" s="304"/>
      <c r="E18" s="112" t="s">
        <v>52</v>
      </c>
      <c r="F18" s="194">
        <f>F14+F17</f>
        <v>0</v>
      </c>
      <c r="G18" s="323"/>
      <c r="H18" s="321"/>
      <c r="I18" s="321"/>
      <c r="J18" s="322"/>
      <c r="K18" s="266">
        <f>IF(F16=0,0,F14+F15/F16)</f>
        <v>0</v>
      </c>
    </row>
    <row r="19" spans="2:11" ht="21" customHeight="1">
      <c r="B19" s="302" t="s">
        <v>4</v>
      </c>
      <c r="C19" s="303"/>
      <c r="D19" s="304"/>
      <c r="E19" s="112" t="s">
        <v>63</v>
      </c>
      <c r="F19" s="194">
        <f>MAX(J5:J6)</f>
        <v>0</v>
      </c>
      <c r="G19" s="114" t="s">
        <v>171</v>
      </c>
      <c r="H19" s="115"/>
      <c r="I19" s="115"/>
      <c r="J19" s="116"/>
      <c r="K19" s="263">
        <f>MAX(K5:K6)</f>
        <v>0</v>
      </c>
    </row>
    <row r="20" spans="2:11" ht="21" customHeight="1">
      <c r="B20" s="305" t="s">
        <v>16</v>
      </c>
      <c r="C20" s="306"/>
      <c r="D20" s="307"/>
      <c r="E20" s="121" t="s">
        <v>54</v>
      </c>
      <c r="F20" s="122" t="e">
        <f>ROUND(K18/K19*100,1)</f>
        <v>#DIV/0!</v>
      </c>
      <c r="G20" s="308" t="s">
        <v>130</v>
      </c>
      <c r="H20" s="309"/>
      <c r="I20" s="309"/>
      <c r="J20" s="310"/>
      <c r="K20" s="263"/>
    </row>
    <row r="21" spans="1:22" s="87" customFormat="1" ht="15" customHeight="1">
      <c r="A21" s="91"/>
      <c r="B21" s="90" t="s">
        <v>161</v>
      </c>
      <c r="C21" s="91"/>
      <c r="D21" s="123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0"/>
      <c r="P21" s="90"/>
      <c r="Q21" s="90"/>
      <c r="R21" s="90"/>
      <c r="S21" s="90"/>
      <c r="T21" s="90"/>
      <c r="U21" s="90"/>
      <c r="V21" s="90"/>
    </row>
  </sheetData>
  <sheetProtection/>
  <mergeCells count="17">
    <mergeCell ref="E2:F2"/>
    <mergeCell ref="G2:I2"/>
    <mergeCell ref="J2:J3"/>
    <mergeCell ref="B14:B18"/>
    <mergeCell ref="G17:J18"/>
    <mergeCell ref="B5:C5"/>
    <mergeCell ref="B6:C6"/>
    <mergeCell ref="B2:C4"/>
    <mergeCell ref="D2:D3"/>
    <mergeCell ref="G13:J13"/>
    <mergeCell ref="B19:D19"/>
    <mergeCell ref="B20:D20"/>
    <mergeCell ref="G20:J20"/>
    <mergeCell ref="B13:E13"/>
    <mergeCell ref="C15:C17"/>
    <mergeCell ref="C14:D14"/>
    <mergeCell ref="C18:D18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Footer>&amp;R&amp;"ＭＳ Ｐ明朝,斜体"&amp;9&amp;F-&amp;A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showZeros="0" view="pageBreakPreview" zoomScaleSheetLayoutView="100" zoomScalePageLayoutView="0" workbookViewId="0" topLeftCell="A1">
      <selection activeCell="E5" sqref="E5"/>
    </sheetView>
  </sheetViews>
  <sheetFormatPr defaultColWidth="8.875" defaultRowHeight="21" customHeight="1"/>
  <cols>
    <col min="1" max="1" width="4.50390625" style="54" customWidth="1"/>
    <col min="2" max="2" width="6.125" style="54" customWidth="1"/>
    <col min="3" max="3" width="28.625" style="54" customWidth="1"/>
    <col min="4" max="4" width="4.50390625" style="54" bestFit="1" customWidth="1"/>
    <col min="5" max="6" width="12.50390625" style="55" customWidth="1"/>
    <col min="7" max="7" width="12.50390625" style="54" customWidth="1"/>
    <col min="8" max="9" width="16.875" style="54" customWidth="1"/>
    <col min="10" max="10" width="11.375" style="54" customWidth="1"/>
    <col min="11" max="11" width="8.875" style="56" customWidth="1"/>
    <col min="12" max="16384" width="8.875" style="54" customWidth="1"/>
  </cols>
  <sheetData>
    <row r="1" spans="1:14" ht="21" customHeight="1">
      <c r="A1" s="59" t="s">
        <v>71</v>
      </c>
      <c r="E1" s="58"/>
      <c r="J1" s="56"/>
      <c r="L1" s="56"/>
      <c r="M1" s="56"/>
      <c r="N1" s="56"/>
    </row>
    <row r="2" spans="1:14" ht="21" customHeight="1">
      <c r="A2" s="60" t="s">
        <v>128</v>
      </c>
      <c r="E2" s="58"/>
      <c r="J2" s="56"/>
      <c r="L2" s="56"/>
      <c r="M2" s="56"/>
      <c r="N2" s="56"/>
    </row>
    <row r="3" spans="1:14" ht="21" customHeight="1">
      <c r="A3" s="61"/>
      <c r="B3" s="298" t="s">
        <v>26</v>
      </c>
      <c r="C3" s="299"/>
      <c r="D3" s="299"/>
      <c r="E3" s="62" t="s">
        <v>190</v>
      </c>
      <c r="F3" s="63" t="s">
        <v>25</v>
      </c>
      <c r="G3" s="63" t="s">
        <v>119</v>
      </c>
      <c r="H3" s="292" t="s">
        <v>27</v>
      </c>
      <c r="I3" s="293"/>
      <c r="J3" s="294"/>
      <c r="L3" s="56"/>
      <c r="M3" s="56"/>
      <c r="N3" s="56"/>
    </row>
    <row r="4" spans="1:14" ht="21" customHeight="1">
      <c r="A4" s="61"/>
      <c r="B4" s="300"/>
      <c r="C4" s="301"/>
      <c r="D4" s="301"/>
      <c r="E4" s="65" t="s">
        <v>5</v>
      </c>
      <c r="F4" s="66" t="s">
        <v>6</v>
      </c>
      <c r="G4" s="66" t="s">
        <v>7</v>
      </c>
      <c r="H4" s="295"/>
      <c r="I4" s="296"/>
      <c r="J4" s="297"/>
      <c r="L4" s="56"/>
      <c r="M4" s="56"/>
      <c r="N4" s="56"/>
    </row>
    <row r="5" spans="1:14" ht="21" customHeight="1">
      <c r="A5" s="61"/>
      <c r="B5" s="67" t="s">
        <v>179</v>
      </c>
      <c r="C5" s="56"/>
      <c r="D5" s="64" t="s">
        <v>74</v>
      </c>
      <c r="E5" s="231"/>
      <c r="F5" s="195"/>
      <c r="G5" s="196"/>
      <c r="H5" s="68"/>
      <c r="I5" s="69"/>
      <c r="J5" s="70"/>
      <c r="L5" s="56"/>
      <c r="M5" s="56"/>
      <c r="N5" s="56"/>
    </row>
    <row r="6" spans="1:14" ht="21" customHeight="1">
      <c r="A6" s="61"/>
      <c r="B6" s="71"/>
      <c r="C6" s="72" t="s">
        <v>65</v>
      </c>
      <c r="D6" s="52" t="s">
        <v>75</v>
      </c>
      <c r="E6" s="232"/>
      <c r="F6" s="197"/>
      <c r="G6" s="198"/>
      <c r="H6" s="73"/>
      <c r="I6" s="74"/>
      <c r="J6" s="75"/>
      <c r="L6" s="56"/>
      <c r="M6" s="56"/>
      <c r="N6" s="56"/>
    </row>
    <row r="7" spans="1:14" ht="21" customHeight="1">
      <c r="A7" s="61"/>
      <c r="B7" s="71"/>
      <c r="C7" s="72" t="s">
        <v>66</v>
      </c>
      <c r="D7" s="52" t="s">
        <v>76</v>
      </c>
      <c r="E7" s="232"/>
      <c r="F7" s="197"/>
      <c r="G7" s="198"/>
      <c r="H7" s="73"/>
      <c r="I7" s="74"/>
      <c r="J7" s="75"/>
      <c r="L7" s="56"/>
      <c r="M7" s="56"/>
      <c r="N7" s="56"/>
    </row>
    <row r="8" spans="1:14" ht="21" customHeight="1">
      <c r="A8" s="61"/>
      <c r="B8" s="71"/>
      <c r="C8" s="72" t="s">
        <v>67</v>
      </c>
      <c r="D8" s="52" t="s">
        <v>77</v>
      </c>
      <c r="E8" s="232"/>
      <c r="F8" s="197"/>
      <c r="G8" s="198"/>
      <c r="H8" s="73"/>
      <c r="I8" s="74"/>
      <c r="J8" s="75"/>
      <c r="L8" s="56"/>
      <c r="M8" s="56"/>
      <c r="N8" s="56"/>
    </row>
    <row r="9" spans="1:14" ht="21" customHeight="1">
      <c r="A9" s="61"/>
      <c r="B9" s="71"/>
      <c r="C9" s="72" t="s">
        <v>68</v>
      </c>
      <c r="D9" s="52" t="s">
        <v>78</v>
      </c>
      <c r="E9" s="232"/>
      <c r="F9" s="197"/>
      <c r="G9" s="198"/>
      <c r="H9" s="73"/>
      <c r="I9" s="74"/>
      <c r="J9" s="75"/>
      <c r="L9" s="56"/>
      <c r="M9" s="56"/>
      <c r="N9" s="56"/>
    </row>
    <row r="10" spans="1:14" ht="21" customHeight="1">
      <c r="A10" s="61"/>
      <c r="B10" s="76"/>
      <c r="C10" s="72" t="s">
        <v>69</v>
      </c>
      <c r="D10" s="52" t="s">
        <v>79</v>
      </c>
      <c r="E10" s="232"/>
      <c r="F10" s="197"/>
      <c r="G10" s="198"/>
      <c r="H10" s="73"/>
      <c r="I10" s="74"/>
      <c r="J10" s="75"/>
      <c r="L10" s="56"/>
      <c r="M10" s="56"/>
      <c r="N10" s="56"/>
    </row>
    <row r="11" spans="1:14" ht="21" customHeight="1">
      <c r="A11" s="61"/>
      <c r="B11" s="286" t="s">
        <v>95</v>
      </c>
      <c r="C11" s="287"/>
      <c r="D11" s="288"/>
      <c r="E11" s="199">
        <f>E5-E10</f>
        <v>0</v>
      </c>
      <c r="F11" s="268">
        <v>1</v>
      </c>
      <c r="G11" s="200">
        <f>ROUNDDOWN(E11/F11,1)</f>
        <v>0</v>
      </c>
      <c r="H11" s="47" t="s">
        <v>148</v>
      </c>
      <c r="I11" s="48"/>
      <c r="J11" s="49"/>
      <c r="L11" s="56"/>
      <c r="M11" s="56"/>
      <c r="N11" s="56"/>
    </row>
    <row r="12" spans="1:14" ht="21" customHeight="1">
      <c r="A12" s="61"/>
      <c r="B12" s="77" t="s">
        <v>165</v>
      </c>
      <c r="C12" s="56"/>
      <c r="D12" s="64" t="s">
        <v>80</v>
      </c>
      <c r="E12" s="231"/>
      <c r="F12" s="195"/>
      <c r="G12" s="196"/>
      <c r="H12" s="79"/>
      <c r="I12" s="80"/>
      <c r="J12" s="81"/>
      <c r="L12" s="56"/>
      <c r="M12" s="56"/>
      <c r="N12" s="56"/>
    </row>
    <row r="13" spans="1:14" ht="21" customHeight="1">
      <c r="A13" s="61"/>
      <c r="B13" s="82"/>
      <c r="C13" s="283" t="s">
        <v>235</v>
      </c>
      <c r="D13" s="52" t="s">
        <v>81</v>
      </c>
      <c r="E13" s="269"/>
      <c r="F13" s="201"/>
      <c r="G13" s="202"/>
      <c r="H13" s="83"/>
      <c r="I13" s="84"/>
      <c r="J13" s="35"/>
      <c r="L13" s="56"/>
      <c r="M13" s="56"/>
      <c r="N13" s="56"/>
    </row>
    <row r="14" spans="1:14" ht="21" customHeight="1">
      <c r="A14" s="61"/>
      <c r="B14" s="85"/>
      <c r="C14" s="72" t="s">
        <v>69</v>
      </c>
      <c r="D14" s="52" t="s">
        <v>82</v>
      </c>
      <c r="E14" s="232"/>
      <c r="F14" s="197"/>
      <c r="G14" s="198"/>
      <c r="H14" s="86"/>
      <c r="I14" s="84"/>
      <c r="J14" s="35"/>
      <c r="L14" s="56"/>
      <c r="M14" s="56"/>
      <c r="N14" s="56"/>
    </row>
    <row r="15" spans="1:14" ht="21" customHeight="1">
      <c r="A15" s="61"/>
      <c r="B15" s="286" t="s">
        <v>96</v>
      </c>
      <c r="C15" s="287"/>
      <c r="D15" s="288"/>
      <c r="E15" s="199">
        <f>E12-E14</f>
        <v>0</v>
      </c>
      <c r="F15" s="268">
        <v>2.5</v>
      </c>
      <c r="G15" s="200">
        <f>ROUNDDOWN(E15/F15,1)</f>
        <v>0</v>
      </c>
      <c r="H15" s="47" t="s">
        <v>148</v>
      </c>
      <c r="I15" s="48"/>
      <c r="J15" s="49"/>
      <c r="L15" s="56"/>
      <c r="M15" s="56"/>
      <c r="N15" s="56"/>
    </row>
    <row r="16" spans="1:14" ht="21" customHeight="1">
      <c r="A16" s="56"/>
      <c r="B16" s="335" t="s">
        <v>97</v>
      </c>
      <c r="C16" s="336"/>
      <c r="D16" s="337"/>
      <c r="E16" s="203"/>
      <c r="F16" s="204"/>
      <c r="G16" s="205">
        <f>G11+G15</f>
        <v>0</v>
      </c>
      <c r="H16" s="13" t="s">
        <v>149</v>
      </c>
      <c r="I16" s="14"/>
      <c r="J16" s="18"/>
      <c r="K16" s="61"/>
      <c r="L16" s="61"/>
      <c r="M16" s="61"/>
      <c r="N16" s="61"/>
    </row>
    <row r="17" spans="2:11" s="87" customFormat="1" ht="15" customHeight="1">
      <c r="B17" s="87" t="s">
        <v>152</v>
      </c>
      <c r="E17" s="89"/>
      <c r="F17" s="89"/>
      <c r="K17" s="90"/>
    </row>
    <row r="18" spans="1:14" s="87" customFormat="1" ht="15" customHeight="1">
      <c r="A18" s="90"/>
      <c r="B18" s="92" t="s">
        <v>159</v>
      </c>
      <c r="C18" s="91"/>
      <c r="E18" s="93"/>
      <c r="F18" s="93"/>
      <c r="G18" s="91"/>
      <c r="H18" s="91"/>
      <c r="I18" s="91"/>
      <c r="J18" s="91"/>
      <c r="K18" s="91"/>
      <c r="L18" s="90"/>
      <c r="M18" s="91"/>
      <c r="N18" s="91"/>
    </row>
    <row r="19" spans="1:14" s="87" customFormat="1" ht="15" customHeight="1">
      <c r="A19" s="91"/>
      <c r="B19" s="92" t="s">
        <v>196</v>
      </c>
      <c r="E19" s="89"/>
      <c r="F19" s="93"/>
      <c r="G19" s="91"/>
      <c r="H19" s="91"/>
      <c r="I19" s="91"/>
      <c r="J19" s="91"/>
      <c r="K19" s="91"/>
      <c r="L19" s="91"/>
      <c r="M19" s="91"/>
      <c r="N19" s="91"/>
    </row>
  </sheetData>
  <sheetProtection/>
  <mergeCells count="5">
    <mergeCell ref="B16:D16"/>
    <mergeCell ref="H3:J4"/>
    <mergeCell ref="B3:D4"/>
    <mergeCell ref="B11:D11"/>
    <mergeCell ref="B15:D15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Footer>&amp;R&amp;"ＭＳ Ｐ明朝,斜体"&amp;9&amp;F-&amp;A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8"/>
  <sheetViews>
    <sheetView showZeros="0" view="pageBreakPreview" zoomScaleSheetLayoutView="100" zoomScalePageLayoutView="0" workbookViewId="0" topLeftCell="A1">
      <selection activeCell="D5" sqref="D5"/>
    </sheetView>
  </sheetViews>
  <sheetFormatPr defaultColWidth="8.875" defaultRowHeight="21" customHeight="1"/>
  <cols>
    <col min="1" max="1" width="4.50390625" style="54" customWidth="1"/>
    <col min="2" max="2" width="17.75390625" style="54" customWidth="1"/>
    <col min="3" max="3" width="13.00390625" style="54" customWidth="1"/>
    <col min="4" max="4" width="13.00390625" style="55" customWidth="1"/>
    <col min="5" max="10" width="13.00390625" style="54" customWidth="1"/>
    <col min="11" max="11" width="18.00390625" style="56" customWidth="1"/>
    <col min="12" max="16384" width="8.875" style="54" customWidth="1"/>
  </cols>
  <sheetData>
    <row r="1" spans="1:14" ht="21" customHeight="1">
      <c r="A1" s="162" t="s">
        <v>72</v>
      </c>
      <c r="B1" s="61"/>
      <c r="C1" s="61"/>
      <c r="D1" s="58"/>
      <c r="E1" s="61"/>
      <c r="F1" s="61"/>
      <c r="G1" s="61"/>
      <c r="H1" s="61"/>
      <c r="I1" s="61"/>
      <c r="J1" s="61"/>
      <c r="K1" s="61"/>
      <c r="L1" s="56"/>
      <c r="M1" s="61"/>
      <c r="N1" s="61"/>
    </row>
    <row r="2" spans="1:14" ht="21" customHeight="1">
      <c r="A2" s="162"/>
      <c r="B2" s="328" t="s">
        <v>2</v>
      </c>
      <c r="C2" s="329"/>
      <c r="D2" s="332" t="s">
        <v>127</v>
      </c>
      <c r="E2" s="315" t="s">
        <v>0</v>
      </c>
      <c r="F2" s="315"/>
      <c r="G2" s="316" t="s">
        <v>8</v>
      </c>
      <c r="H2" s="316"/>
      <c r="I2" s="316"/>
      <c r="J2" s="317" t="s">
        <v>49</v>
      </c>
      <c r="K2" s="260"/>
      <c r="L2" s="56"/>
      <c r="M2" s="61"/>
      <c r="N2" s="61"/>
    </row>
    <row r="3" spans="1:14" ht="21" customHeight="1">
      <c r="A3" s="162"/>
      <c r="B3" s="330"/>
      <c r="C3" s="331"/>
      <c r="D3" s="333"/>
      <c r="E3" s="206" t="s">
        <v>129</v>
      </c>
      <c r="F3" s="207" t="s">
        <v>1</v>
      </c>
      <c r="G3" s="207" t="s">
        <v>129</v>
      </c>
      <c r="H3" s="207" t="s">
        <v>24</v>
      </c>
      <c r="I3" s="207" t="s">
        <v>3</v>
      </c>
      <c r="J3" s="318"/>
      <c r="K3" s="264" t="s">
        <v>64</v>
      </c>
      <c r="L3" s="56"/>
      <c r="M3" s="61"/>
      <c r="N3" s="61"/>
    </row>
    <row r="4" spans="1:14" ht="21" customHeight="1">
      <c r="A4" s="162"/>
      <c r="B4" s="289"/>
      <c r="C4" s="290"/>
      <c r="D4" s="65" t="s">
        <v>85</v>
      </c>
      <c r="E4" s="66" t="s">
        <v>86</v>
      </c>
      <c r="F4" s="208" t="s">
        <v>87</v>
      </c>
      <c r="G4" s="208" t="s">
        <v>188</v>
      </c>
      <c r="H4" s="208" t="s">
        <v>89</v>
      </c>
      <c r="I4" s="208" t="s">
        <v>90</v>
      </c>
      <c r="J4" s="96" t="s">
        <v>189</v>
      </c>
      <c r="K4" s="258"/>
      <c r="L4" s="56"/>
      <c r="M4" s="61"/>
      <c r="N4" s="61"/>
    </row>
    <row r="5" spans="1:22" ht="21" customHeight="1">
      <c r="A5" s="61"/>
      <c r="B5" s="289" t="s">
        <v>104</v>
      </c>
      <c r="C5" s="290"/>
      <c r="D5" s="233"/>
      <c r="E5" s="234"/>
      <c r="F5" s="234"/>
      <c r="G5" s="190">
        <f>D5</f>
        <v>0</v>
      </c>
      <c r="H5" s="189">
        <v>8</v>
      </c>
      <c r="I5" s="191">
        <f>ROUNDDOWN(G5/H5,4)</f>
        <v>0</v>
      </c>
      <c r="J5" s="192">
        <f>I5</f>
        <v>0</v>
      </c>
      <c r="K5" s="258">
        <f>G5/H5</f>
        <v>0</v>
      </c>
      <c r="L5" s="61"/>
      <c r="M5" s="61"/>
      <c r="N5" s="61"/>
      <c r="O5" s="56"/>
      <c r="P5" s="56"/>
      <c r="Q5" s="56"/>
      <c r="R5" s="56"/>
      <c r="S5" s="56"/>
      <c r="T5" s="56"/>
      <c r="U5" s="56"/>
      <c r="V5" s="56"/>
    </row>
    <row r="6" spans="1:22" s="87" customFormat="1" ht="15" customHeight="1">
      <c r="A6" s="91"/>
      <c r="B6" s="91" t="s">
        <v>178</v>
      </c>
      <c r="C6" s="91"/>
      <c r="D6" s="123"/>
      <c r="E6" s="91"/>
      <c r="F6" s="91"/>
      <c r="G6" s="91"/>
      <c r="H6" s="91"/>
      <c r="I6" s="91"/>
      <c r="J6" s="91"/>
      <c r="K6" s="91"/>
      <c r="L6" s="91"/>
      <c r="M6" s="91"/>
      <c r="N6" s="91"/>
      <c r="O6" s="90"/>
      <c r="P6" s="90"/>
      <c r="Q6" s="90"/>
      <c r="R6" s="90"/>
      <c r="S6" s="90"/>
      <c r="T6" s="90"/>
      <c r="U6" s="90"/>
      <c r="V6" s="90"/>
    </row>
    <row r="7" spans="1:22" s="87" customFormat="1" ht="15" customHeight="1">
      <c r="A7" s="91"/>
      <c r="B7" s="92" t="s">
        <v>160</v>
      </c>
      <c r="C7" s="91"/>
      <c r="D7" s="123"/>
      <c r="E7" s="91"/>
      <c r="F7" s="91"/>
      <c r="G7" s="91"/>
      <c r="H7" s="91"/>
      <c r="I7" s="91"/>
      <c r="J7" s="91"/>
      <c r="K7" s="91"/>
      <c r="L7" s="91"/>
      <c r="M7" s="91"/>
      <c r="N7" s="91"/>
      <c r="O7" s="90"/>
      <c r="P7" s="90"/>
      <c r="Q7" s="90"/>
      <c r="R7" s="90"/>
      <c r="S7" s="90"/>
      <c r="T7" s="90"/>
      <c r="U7" s="90"/>
      <c r="V7" s="90"/>
    </row>
    <row r="8" spans="1:22" s="87" customFormat="1" ht="15" customHeight="1">
      <c r="A8" s="91"/>
      <c r="B8" s="92" t="s">
        <v>197</v>
      </c>
      <c r="C8" s="91"/>
      <c r="D8" s="123"/>
      <c r="E8" s="91"/>
      <c r="F8" s="91"/>
      <c r="G8" s="91"/>
      <c r="H8" s="91"/>
      <c r="I8" s="91"/>
      <c r="J8" s="91"/>
      <c r="K8" s="91"/>
      <c r="L8" s="91"/>
      <c r="M8" s="91"/>
      <c r="N8" s="91"/>
      <c r="O8" s="90"/>
      <c r="P8" s="90"/>
      <c r="Q8" s="90"/>
      <c r="R8" s="90"/>
      <c r="S8" s="90"/>
      <c r="T8" s="90"/>
      <c r="U8" s="90"/>
      <c r="V8" s="90"/>
    </row>
    <row r="9" spans="1:22" ht="21" customHeight="1">
      <c r="A9" s="162" t="s">
        <v>73</v>
      </c>
      <c r="B9" s="61"/>
      <c r="C9" s="61"/>
      <c r="D9" s="126"/>
      <c r="E9" s="61"/>
      <c r="F9" s="61"/>
      <c r="G9" s="61"/>
      <c r="H9" s="61"/>
      <c r="I9" s="61"/>
      <c r="J9" s="61"/>
      <c r="K9" s="61"/>
      <c r="L9" s="61"/>
      <c r="M9" s="61"/>
      <c r="N9" s="61"/>
      <c r="O9" s="56"/>
      <c r="P9" s="56"/>
      <c r="Q9" s="56"/>
      <c r="R9" s="56"/>
      <c r="S9" s="56"/>
      <c r="T9" s="56"/>
      <c r="U9" s="56"/>
      <c r="V9" s="56"/>
    </row>
    <row r="10" spans="2:11" ht="21" customHeight="1">
      <c r="B10" s="311" t="s">
        <v>14</v>
      </c>
      <c r="C10" s="312"/>
      <c r="D10" s="312"/>
      <c r="E10" s="312"/>
      <c r="F10" s="94" t="s">
        <v>13</v>
      </c>
      <c r="G10" s="311" t="s">
        <v>15</v>
      </c>
      <c r="H10" s="312"/>
      <c r="I10" s="312"/>
      <c r="J10" s="334"/>
      <c r="K10" s="259" t="s">
        <v>64</v>
      </c>
    </row>
    <row r="11" spans="2:11" ht="21" customHeight="1">
      <c r="B11" s="319" t="s">
        <v>11</v>
      </c>
      <c r="C11" s="313" t="s">
        <v>9</v>
      </c>
      <c r="D11" s="314"/>
      <c r="E11" s="193" t="s">
        <v>180</v>
      </c>
      <c r="F11" s="228"/>
      <c r="G11" s="109" t="s">
        <v>105</v>
      </c>
      <c r="H11" s="110"/>
      <c r="I11" s="110"/>
      <c r="J11" s="111"/>
      <c r="K11" s="263"/>
    </row>
    <row r="12" spans="2:11" ht="21" customHeight="1">
      <c r="B12" s="302"/>
      <c r="C12" s="303" t="s">
        <v>10</v>
      </c>
      <c r="D12" s="72" t="s">
        <v>38</v>
      </c>
      <c r="E12" s="112" t="s">
        <v>6</v>
      </c>
      <c r="F12" s="229"/>
      <c r="G12" s="114" t="s">
        <v>100</v>
      </c>
      <c r="H12" s="115"/>
      <c r="I12" s="115"/>
      <c r="J12" s="116"/>
      <c r="K12" s="263"/>
    </row>
    <row r="13" spans="2:11" ht="21" customHeight="1">
      <c r="B13" s="302"/>
      <c r="C13" s="303"/>
      <c r="D13" s="72" t="s">
        <v>37</v>
      </c>
      <c r="E13" s="112" t="s">
        <v>50</v>
      </c>
      <c r="F13" s="230"/>
      <c r="G13" s="114" t="s">
        <v>93</v>
      </c>
      <c r="H13" s="115"/>
      <c r="I13" s="115"/>
      <c r="J13" s="116"/>
      <c r="K13" s="263"/>
    </row>
    <row r="14" spans="2:11" ht="21" customHeight="1">
      <c r="B14" s="302"/>
      <c r="C14" s="303"/>
      <c r="D14" s="72" t="s">
        <v>36</v>
      </c>
      <c r="E14" s="112" t="s">
        <v>51</v>
      </c>
      <c r="F14" s="194">
        <f>IF(F13=0,0,ROUNDDOWN(F12/F13,4))</f>
        <v>0</v>
      </c>
      <c r="G14" s="320" t="s">
        <v>194</v>
      </c>
      <c r="H14" s="321"/>
      <c r="I14" s="321"/>
      <c r="J14" s="322"/>
      <c r="K14" s="265"/>
    </row>
    <row r="15" spans="2:11" ht="21" customHeight="1">
      <c r="B15" s="302"/>
      <c r="C15" s="303" t="s">
        <v>12</v>
      </c>
      <c r="D15" s="304"/>
      <c r="E15" s="112" t="s">
        <v>52</v>
      </c>
      <c r="F15" s="194">
        <f>F11+F14</f>
        <v>0</v>
      </c>
      <c r="G15" s="323"/>
      <c r="H15" s="321"/>
      <c r="I15" s="321"/>
      <c r="J15" s="322"/>
      <c r="K15" s="266">
        <f>IF(F13=0,0,F11+F12/F13)</f>
        <v>0</v>
      </c>
    </row>
    <row r="16" spans="2:11" ht="21" customHeight="1">
      <c r="B16" s="302" t="s">
        <v>4</v>
      </c>
      <c r="C16" s="303"/>
      <c r="D16" s="304"/>
      <c r="E16" s="112" t="s">
        <v>63</v>
      </c>
      <c r="F16" s="194">
        <f>J5</f>
        <v>0</v>
      </c>
      <c r="G16" s="114" t="s">
        <v>171</v>
      </c>
      <c r="H16" s="115"/>
      <c r="I16" s="115"/>
      <c r="J16" s="116"/>
      <c r="K16" s="263">
        <f>K5</f>
        <v>0</v>
      </c>
    </row>
    <row r="17" spans="2:11" ht="21" customHeight="1">
      <c r="B17" s="305" t="s">
        <v>16</v>
      </c>
      <c r="C17" s="306"/>
      <c r="D17" s="307"/>
      <c r="E17" s="121" t="s">
        <v>54</v>
      </c>
      <c r="F17" s="122">
        <f>IF(K16=0,0,ROUND(K15/K16*100,1))</f>
        <v>0</v>
      </c>
      <c r="G17" s="308" t="s">
        <v>130</v>
      </c>
      <c r="H17" s="309"/>
      <c r="I17" s="309"/>
      <c r="J17" s="310"/>
      <c r="K17" s="263"/>
    </row>
    <row r="18" spans="1:22" s="87" customFormat="1" ht="15" customHeight="1">
      <c r="A18" s="91"/>
      <c r="B18" s="90" t="s">
        <v>161</v>
      </c>
      <c r="C18" s="91"/>
      <c r="D18" s="123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0"/>
      <c r="P18" s="90"/>
      <c r="Q18" s="90"/>
      <c r="R18" s="90"/>
      <c r="S18" s="90"/>
      <c r="T18" s="90"/>
      <c r="U18" s="90"/>
      <c r="V18" s="90"/>
    </row>
  </sheetData>
  <sheetProtection/>
  <mergeCells count="16">
    <mergeCell ref="B16:D16"/>
    <mergeCell ref="B17:D17"/>
    <mergeCell ref="G17:J17"/>
    <mergeCell ref="B11:B15"/>
    <mergeCell ref="C11:D11"/>
    <mergeCell ref="C12:C14"/>
    <mergeCell ref="G14:J15"/>
    <mergeCell ref="C15:D15"/>
    <mergeCell ref="J2:J3"/>
    <mergeCell ref="B5:C5"/>
    <mergeCell ref="B10:E10"/>
    <mergeCell ref="G10:J10"/>
    <mergeCell ref="B2:C4"/>
    <mergeCell ref="D2:D3"/>
    <mergeCell ref="E2:F2"/>
    <mergeCell ref="G2:I2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Footer>&amp;R&amp;"ＭＳ Ｐ明朝,斜体"&amp;9&amp;F-&amp;A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showZeros="0" view="pageBreakPreview" zoomScaleSheetLayoutView="100" zoomScalePageLayoutView="0" workbookViewId="0" topLeftCell="A1">
      <selection activeCell="G8" sqref="G8"/>
    </sheetView>
  </sheetViews>
  <sheetFormatPr defaultColWidth="8.875" defaultRowHeight="21" customHeight="1"/>
  <cols>
    <col min="1" max="1" width="4.50390625" style="54" customWidth="1"/>
    <col min="2" max="2" width="16.875" style="54" customWidth="1"/>
    <col min="3" max="3" width="14.125" style="54" customWidth="1"/>
    <col min="4" max="8" width="13.00390625" style="54" customWidth="1"/>
    <col min="9" max="10" width="12.75390625" style="54" customWidth="1"/>
    <col min="11" max="16384" width="8.875" style="54" customWidth="1"/>
  </cols>
  <sheetData>
    <row r="1" ht="21" customHeight="1">
      <c r="A1" s="57" t="s">
        <v>46</v>
      </c>
    </row>
    <row r="2" ht="21" customHeight="1">
      <c r="A2" s="59"/>
    </row>
    <row r="3" ht="21" customHeight="1">
      <c r="A3" s="173" t="s">
        <v>33</v>
      </c>
    </row>
    <row r="4" spans="1:14" ht="21" customHeight="1">
      <c r="A4" s="61"/>
      <c r="B4" s="344" t="s">
        <v>26</v>
      </c>
      <c r="C4" s="293"/>
      <c r="D4" s="294"/>
      <c r="E4" s="62" t="s">
        <v>190</v>
      </c>
      <c r="F4" s="63" t="s">
        <v>25</v>
      </c>
      <c r="G4" s="63" t="s">
        <v>19</v>
      </c>
      <c r="H4" s="95" t="s">
        <v>18</v>
      </c>
      <c r="I4" s="344" t="s">
        <v>191</v>
      </c>
      <c r="J4" s="294"/>
      <c r="K4" s="56"/>
      <c r="L4" s="56"/>
      <c r="M4" s="56"/>
      <c r="N4" s="56"/>
    </row>
    <row r="5" spans="1:14" ht="21" customHeight="1">
      <c r="A5" s="61"/>
      <c r="B5" s="345"/>
      <c r="C5" s="296"/>
      <c r="D5" s="297"/>
      <c r="E5" s="65" t="s">
        <v>5</v>
      </c>
      <c r="F5" s="66" t="s">
        <v>6</v>
      </c>
      <c r="G5" s="66" t="s">
        <v>7</v>
      </c>
      <c r="H5" s="96" t="s">
        <v>21</v>
      </c>
      <c r="I5" s="97"/>
      <c r="J5" s="15"/>
      <c r="K5" s="56"/>
      <c r="L5" s="56"/>
      <c r="M5" s="56"/>
      <c r="N5" s="56"/>
    </row>
    <row r="6" spans="1:14" ht="21" customHeight="1">
      <c r="A6" s="61"/>
      <c r="B6" s="76" t="s">
        <v>145</v>
      </c>
      <c r="C6" s="110"/>
      <c r="D6" s="174" t="s">
        <v>181</v>
      </c>
      <c r="E6" s="235"/>
      <c r="F6" s="175">
        <v>16</v>
      </c>
      <c r="G6" s="175"/>
      <c r="H6" s="176"/>
      <c r="I6" s="177" t="s">
        <v>242</v>
      </c>
      <c r="J6" s="111"/>
      <c r="K6" s="56"/>
      <c r="L6" s="56"/>
      <c r="M6" s="56"/>
      <c r="N6" s="56"/>
    </row>
    <row r="7" spans="1:14" ht="21" customHeight="1">
      <c r="A7" s="61"/>
      <c r="B7" s="178" t="s">
        <v>146</v>
      </c>
      <c r="C7" s="124"/>
      <c r="D7" s="51" t="s">
        <v>182</v>
      </c>
      <c r="E7" s="225"/>
      <c r="F7" s="179">
        <v>8</v>
      </c>
      <c r="G7" s="179">
        <f>ROUNDDOWN(E7/F7,1)</f>
        <v>0</v>
      </c>
      <c r="H7" s="180"/>
      <c r="I7" s="181" t="s">
        <v>241</v>
      </c>
      <c r="J7" s="35"/>
      <c r="K7" s="56"/>
      <c r="L7" s="56"/>
      <c r="M7" s="56"/>
      <c r="N7" s="56"/>
    </row>
    <row r="8" spans="1:14" ht="21" customHeight="1">
      <c r="A8" s="61"/>
      <c r="B8" s="178" t="s">
        <v>144</v>
      </c>
      <c r="C8" s="124"/>
      <c r="D8" s="51" t="s">
        <v>183</v>
      </c>
      <c r="E8" s="225"/>
      <c r="F8" s="179">
        <v>20</v>
      </c>
      <c r="G8" s="179">
        <f>ROUNDDOWN(E8/F8,1)</f>
        <v>0</v>
      </c>
      <c r="H8" s="180"/>
      <c r="I8" s="181" t="s">
        <v>98</v>
      </c>
      <c r="J8" s="35"/>
      <c r="K8" s="56"/>
      <c r="L8" s="56"/>
      <c r="M8" s="56"/>
      <c r="N8" s="56"/>
    </row>
    <row r="9" spans="1:14" ht="21" customHeight="1">
      <c r="A9" s="56"/>
      <c r="B9" s="125" t="s">
        <v>20</v>
      </c>
      <c r="C9" s="182"/>
      <c r="D9" s="183" t="s">
        <v>184</v>
      </c>
      <c r="E9" s="184"/>
      <c r="F9" s="185"/>
      <c r="G9" s="186">
        <f>SUM(G6:G8)</f>
        <v>0</v>
      </c>
      <c r="H9" s="151">
        <f>ROUNDUP(G9,0)</f>
        <v>0</v>
      </c>
      <c r="I9" s="187"/>
      <c r="J9" s="188"/>
      <c r="K9" s="61"/>
      <c r="L9" s="61"/>
      <c r="M9" s="61"/>
      <c r="N9" s="61"/>
    </row>
    <row r="10" spans="1:14" s="161" customFormat="1" ht="15" customHeight="1">
      <c r="A10" s="154"/>
      <c r="B10" s="155" t="s">
        <v>185</v>
      </c>
      <c r="C10" s="156"/>
      <c r="D10" s="157"/>
      <c r="E10" s="158"/>
      <c r="F10" s="157"/>
      <c r="G10" s="104"/>
      <c r="H10" s="159"/>
      <c r="I10" s="159"/>
      <c r="J10" s="160"/>
      <c r="K10" s="156"/>
      <c r="L10" s="156"/>
      <c r="M10" s="156"/>
      <c r="N10" s="156"/>
    </row>
    <row r="11" spans="1:14" s="87" customFormat="1" ht="15" customHeight="1">
      <c r="A11" s="91"/>
      <c r="B11" s="92" t="s">
        <v>198</v>
      </c>
      <c r="D11" s="89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14" s="87" customFormat="1" ht="15" customHeight="1">
      <c r="A12" s="91"/>
      <c r="B12" s="92" t="s">
        <v>199</v>
      </c>
      <c r="E12" s="89"/>
      <c r="F12" s="93"/>
      <c r="G12" s="91"/>
      <c r="H12" s="91"/>
      <c r="I12" s="91"/>
      <c r="J12" s="91"/>
      <c r="K12" s="91"/>
      <c r="L12" s="91"/>
      <c r="M12" s="91"/>
      <c r="N12" s="91"/>
    </row>
    <row r="13" spans="1:11" ht="21" customHeight="1">
      <c r="A13" s="106" t="s">
        <v>34</v>
      </c>
      <c r="E13" s="267"/>
      <c r="K13" s="56"/>
    </row>
    <row r="14" spans="2:11" ht="21" customHeight="1">
      <c r="B14" s="311" t="s">
        <v>14</v>
      </c>
      <c r="C14" s="312"/>
      <c r="D14" s="312"/>
      <c r="E14" s="312"/>
      <c r="F14" s="94" t="s">
        <v>13</v>
      </c>
      <c r="G14" s="311" t="s">
        <v>15</v>
      </c>
      <c r="H14" s="312"/>
      <c r="I14" s="312"/>
      <c r="J14" s="334"/>
      <c r="K14" s="56"/>
    </row>
    <row r="15" spans="2:11" ht="21" customHeight="1">
      <c r="B15" s="332" t="s">
        <v>61</v>
      </c>
      <c r="C15" s="315" t="s">
        <v>9</v>
      </c>
      <c r="D15" s="338"/>
      <c r="E15" s="165" t="s">
        <v>17</v>
      </c>
      <c r="F15" s="236"/>
      <c r="G15" s="166" t="s">
        <v>101</v>
      </c>
      <c r="H15" s="134"/>
      <c r="I15" s="134"/>
      <c r="J15" s="81"/>
      <c r="K15" s="56"/>
    </row>
    <row r="16" spans="2:11" ht="21" customHeight="1">
      <c r="B16" s="302"/>
      <c r="C16" s="303" t="s">
        <v>10</v>
      </c>
      <c r="D16" s="72" t="s">
        <v>38</v>
      </c>
      <c r="E16" s="167" t="s">
        <v>6</v>
      </c>
      <c r="F16" s="229"/>
      <c r="G16" s="114" t="s">
        <v>99</v>
      </c>
      <c r="H16" s="115"/>
      <c r="I16" s="115"/>
      <c r="J16" s="116"/>
      <c r="K16" s="56"/>
    </row>
    <row r="17" spans="2:11" ht="21" customHeight="1">
      <c r="B17" s="302"/>
      <c r="C17" s="303"/>
      <c r="D17" s="72" t="s">
        <v>37</v>
      </c>
      <c r="E17" s="167" t="s">
        <v>50</v>
      </c>
      <c r="F17" s="230"/>
      <c r="G17" s="114" t="s">
        <v>92</v>
      </c>
      <c r="H17" s="115"/>
      <c r="I17" s="115"/>
      <c r="J17" s="116"/>
      <c r="K17" s="56"/>
    </row>
    <row r="18" spans="2:11" ht="21" customHeight="1">
      <c r="B18" s="302"/>
      <c r="C18" s="303"/>
      <c r="D18" s="72" t="s">
        <v>36</v>
      </c>
      <c r="E18" s="167" t="s">
        <v>51</v>
      </c>
      <c r="F18" s="117">
        <f>IF(F17=0,0,ROUNDDOWN(F16/F17,1))</f>
        <v>0</v>
      </c>
      <c r="G18" s="341" t="s">
        <v>200</v>
      </c>
      <c r="H18" s="342"/>
      <c r="I18" s="342"/>
      <c r="J18" s="343"/>
      <c r="K18" s="56"/>
    </row>
    <row r="19" spans="2:11" ht="21" customHeight="1">
      <c r="B19" s="302"/>
      <c r="C19" s="303" t="s">
        <v>12</v>
      </c>
      <c r="D19" s="304"/>
      <c r="E19" s="167" t="s">
        <v>52</v>
      </c>
      <c r="F19" s="117">
        <f>F15+F18</f>
        <v>0</v>
      </c>
      <c r="G19" s="118"/>
      <c r="H19" s="119"/>
      <c r="I19" s="119"/>
      <c r="J19" s="120"/>
      <c r="K19" s="56"/>
    </row>
    <row r="20" spans="2:11" ht="21" customHeight="1">
      <c r="B20" s="302" t="s">
        <v>39</v>
      </c>
      <c r="C20" s="303"/>
      <c r="D20" s="304"/>
      <c r="E20" s="167" t="s">
        <v>62</v>
      </c>
      <c r="F20" s="113">
        <f>H9</f>
        <v>0</v>
      </c>
      <c r="G20" s="320" t="s">
        <v>172</v>
      </c>
      <c r="H20" s="339"/>
      <c r="I20" s="339"/>
      <c r="J20" s="340"/>
      <c r="K20" s="56"/>
    </row>
    <row r="21" spans="2:11" ht="21" customHeight="1">
      <c r="B21" s="305" t="s">
        <v>16</v>
      </c>
      <c r="C21" s="306"/>
      <c r="D21" s="307"/>
      <c r="E21" s="170" t="s">
        <v>54</v>
      </c>
      <c r="F21" s="122">
        <f>IF(F20=0,0,ROUND(F19/F20*100,1))</f>
        <v>0</v>
      </c>
      <c r="G21" s="308" t="s">
        <v>130</v>
      </c>
      <c r="H21" s="309"/>
      <c r="I21" s="309"/>
      <c r="J21" s="310"/>
      <c r="K21" s="56"/>
    </row>
    <row r="22" spans="1:22" s="87" customFormat="1" ht="15" customHeight="1">
      <c r="A22" s="91"/>
      <c r="B22" s="90" t="s">
        <v>161</v>
      </c>
      <c r="C22" s="91"/>
      <c r="D22" s="123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0"/>
      <c r="P22" s="90"/>
      <c r="Q22" s="90"/>
      <c r="R22" s="90"/>
      <c r="S22" s="90"/>
      <c r="T22" s="90"/>
      <c r="U22" s="90"/>
      <c r="V22" s="90"/>
    </row>
    <row r="23" s="56" customFormat="1" ht="21" customHeight="1"/>
    <row r="24" s="56" customFormat="1" ht="21" customHeight="1"/>
    <row r="25" s="56" customFormat="1" ht="21" customHeight="1"/>
    <row r="26" s="56" customFormat="1" ht="21" customHeight="1"/>
    <row r="27" s="56" customFormat="1" ht="21" customHeight="1"/>
    <row r="28" s="56" customFormat="1" ht="21" customHeight="1"/>
    <row r="29" s="56" customFormat="1" ht="21" customHeight="1"/>
    <row r="30" s="56" customFormat="1" ht="21" customHeight="1"/>
    <row r="31" s="56" customFormat="1" ht="21" customHeight="1"/>
    <row r="32" s="56" customFormat="1" ht="21" customHeight="1"/>
    <row r="33" s="56" customFormat="1" ht="21" customHeight="1"/>
    <row r="34" s="56" customFormat="1" ht="21" customHeight="1"/>
    <row r="35" s="56" customFormat="1" ht="21" customHeight="1"/>
    <row r="36" s="56" customFormat="1" ht="21" customHeight="1"/>
    <row r="37" s="56" customFormat="1" ht="21" customHeight="1"/>
    <row r="38" s="56" customFormat="1" ht="21" customHeight="1"/>
    <row r="39" s="56" customFormat="1" ht="21" customHeight="1"/>
    <row r="40" s="56" customFormat="1" ht="21" customHeight="1"/>
    <row r="41" s="56" customFormat="1" ht="21" customHeight="1"/>
    <row r="42" s="56" customFormat="1" ht="21" customHeight="1"/>
    <row r="43" s="56" customFormat="1" ht="21" customHeight="1"/>
    <row r="44" s="56" customFormat="1" ht="21" customHeight="1"/>
    <row r="45" s="56" customFormat="1" ht="21" customHeight="1"/>
    <row r="46" s="56" customFormat="1" ht="21" customHeight="1"/>
    <row r="47" s="56" customFormat="1" ht="21" customHeight="1"/>
    <row r="48" s="56" customFormat="1" ht="21" customHeight="1"/>
    <row r="49" s="56" customFormat="1" ht="21" customHeight="1"/>
    <row r="50" s="56" customFormat="1" ht="21" customHeight="1"/>
    <row r="51" s="56" customFormat="1" ht="21" customHeight="1"/>
    <row r="52" s="56" customFormat="1" ht="21" customHeight="1"/>
    <row r="53" s="56" customFormat="1" ht="21" customHeight="1"/>
    <row r="54" s="56" customFormat="1" ht="21" customHeight="1"/>
    <row r="55" s="56" customFormat="1" ht="21" customHeight="1"/>
    <row r="56" s="56" customFormat="1" ht="21" customHeight="1"/>
    <row r="57" s="56" customFormat="1" ht="21" customHeight="1"/>
    <row r="58" s="56" customFormat="1" ht="21" customHeight="1"/>
    <row r="59" s="56" customFormat="1" ht="21" customHeight="1"/>
    <row r="60" s="56" customFormat="1" ht="21" customHeight="1"/>
    <row r="61" s="56" customFormat="1" ht="21" customHeight="1"/>
    <row r="62" s="56" customFormat="1" ht="21" customHeight="1"/>
    <row r="63" s="56" customFormat="1" ht="21" customHeight="1"/>
    <row r="64" s="56" customFormat="1" ht="21" customHeight="1"/>
    <row r="65" s="56" customFormat="1" ht="21" customHeight="1"/>
    <row r="66" s="56" customFormat="1" ht="21" customHeight="1"/>
    <row r="67" s="56" customFormat="1" ht="21" customHeight="1"/>
    <row r="68" s="56" customFormat="1" ht="21" customHeight="1"/>
    <row r="69" s="56" customFormat="1" ht="21" customHeight="1"/>
    <row r="70" s="56" customFormat="1" ht="21" customHeight="1"/>
    <row r="71" s="56" customFormat="1" ht="21" customHeight="1"/>
    <row r="72" s="56" customFormat="1" ht="21" customHeight="1"/>
    <row r="73" s="56" customFormat="1" ht="21" customHeight="1"/>
    <row r="74" s="56" customFormat="1" ht="21" customHeight="1"/>
    <row r="75" s="56" customFormat="1" ht="21" customHeight="1"/>
    <row r="76" s="56" customFormat="1" ht="21" customHeight="1"/>
    <row r="77" s="56" customFormat="1" ht="21" customHeight="1"/>
    <row r="78" s="56" customFormat="1" ht="21" customHeight="1"/>
    <row r="79" s="56" customFormat="1" ht="21" customHeight="1"/>
    <row r="80" s="56" customFormat="1" ht="21" customHeight="1"/>
    <row r="81" s="56" customFormat="1" ht="21" customHeight="1"/>
    <row r="82" s="56" customFormat="1" ht="21" customHeight="1"/>
  </sheetData>
  <sheetProtection/>
  <mergeCells count="13">
    <mergeCell ref="I4:J4"/>
    <mergeCell ref="B4:D5"/>
    <mergeCell ref="B21:D21"/>
    <mergeCell ref="G21:J21"/>
    <mergeCell ref="B14:E14"/>
    <mergeCell ref="G14:J14"/>
    <mergeCell ref="B15:B19"/>
    <mergeCell ref="C15:D15"/>
    <mergeCell ref="C16:C18"/>
    <mergeCell ref="C19:D19"/>
    <mergeCell ref="B20:D20"/>
    <mergeCell ref="G20:J20"/>
    <mergeCell ref="G18:J18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Footer>&amp;R&amp;"ＭＳ Ｐ明朝,斜体"&amp;9&amp;F-&amp;A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showZeros="0" view="pageBreakPreview" zoomScaleSheetLayoutView="100" zoomScalePageLayoutView="0" workbookViewId="0" topLeftCell="A1">
      <selection activeCell="E6" sqref="E6"/>
    </sheetView>
  </sheetViews>
  <sheetFormatPr defaultColWidth="8.875" defaultRowHeight="15" customHeight="1"/>
  <cols>
    <col min="1" max="1" width="4.50390625" style="54" customWidth="1"/>
    <col min="2" max="2" width="16.875" style="54" customWidth="1"/>
    <col min="3" max="3" width="7.50390625" style="54" bestFit="1" customWidth="1"/>
    <col min="4" max="4" width="11.625" style="54" bestFit="1" customWidth="1"/>
    <col min="5" max="5" width="12.375" style="54" customWidth="1"/>
    <col min="6" max="6" width="13.875" style="54" bestFit="1" customWidth="1"/>
    <col min="7" max="8" width="12.375" style="54" customWidth="1"/>
    <col min="9" max="10" width="15.50390625" style="54" customWidth="1"/>
    <col min="11" max="16384" width="8.875" style="54" customWidth="1"/>
  </cols>
  <sheetData>
    <row r="1" ht="15" customHeight="1">
      <c r="A1" s="57" t="s">
        <v>47</v>
      </c>
    </row>
    <row r="2" ht="15" customHeight="1">
      <c r="A2" s="59" t="s">
        <v>60</v>
      </c>
    </row>
    <row r="3" ht="15" customHeight="1">
      <c r="A3" s="143" t="s">
        <v>22</v>
      </c>
    </row>
    <row r="4" spans="1:14" ht="15" customHeight="1">
      <c r="A4" s="61"/>
      <c r="B4" s="298" t="s">
        <v>26</v>
      </c>
      <c r="C4" s="299"/>
      <c r="D4" s="299"/>
      <c r="E4" s="62" t="s">
        <v>190</v>
      </c>
      <c r="F4" s="63" t="s">
        <v>25</v>
      </c>
      <c r="G4" s="63" t="s">
        <v>106</v>
      </c>
      <c r="H4" s="63" t="s">
        <v>18</v>
      </c>
      <c r="I4" s="292" t="s">
        <v>27</v>
      </c>
      <c r="J4" s="294"/>
      <c r="K4" s="56"/>
      <c r="L4" s="56"/>
      <c r="M4" s="56"/>
      <c r="N4" s="56"/>
    </row>
    <row r="5" spans="1:14" ht="15" customHeight="1">
      <c r="A5" s="61"/>
      <c r="B5" s="300"/>
      <c r="C5" s="301"/>
      <c r="D5" s="301"/>
      <c r="E5" s="65" t="s">
        <v>5</v>
      </c>
      <c r="F5" s="66" t="s">
        <v>6</v>
      </c>
      <c r="G5" s="66" t="s">
        <v>7</v>
      </c>
      <c r="H5" s="66" t="s">
        <v>21</v>
      </c>
      <c r="I5" s="295"/>
      <c r="J5" s="297"/>
      <c r="K5" s="56"/>
      <c r="L5" s="56"/>
      <c r="M5" s="56"/>
      <c r="N5" s="56"/>
    </row>
    <row r="6" spans="1:14" ht="15" customHeight="1">
      <c r="A6" s="61"/>
      <c r="B6" s="67" t="s">
        <v>164</v>
      </c>
      <c r="C6" s="56"/>
      <c r="D6" s="126" t="s">
        <v>109</v>
      </c>
      <c r="E6" s="223"/>
      <c r="F6" s="1"/>
      <c r="G6" s="2"/>
      <c r="H6" s="2"/>
      <c r="I6" s="136"/>
      <c r="J6" s="137"/>
      <c r="K6" s="56"/>
      <c r="L6" s="56"/>
      <c r="M6" s="56"/>
      <c r="N6" s="56"/>
    </row>
    <row r="7" spans="1:14" ht="15" customHeight="1">
      <c r="A7" s="61"/>
      <c r="B7" s="71"/>
      <c r="C7" s="72" t="s">
        <v>65</v>
      </c>
      <c r="D7" s="52" t="s">
        <v>110</v>
      </c>
      <c r="E7" s="224"/>
      <c r="F7" s="3">
        <v>150</v>
      </c>
      <c r="G7" s="4">
        <f>ROUNDDOWN(E7/F7,1)</f>
        <v>0</v>
      </c>
      <c r="H7" s="6"/>
      <c r="I7" s="73"/>
      <c r="J7" s="75"/>
      <c r="K7" s="56"/>
      <c r="L7" s="56"/>
      <c r="M7" s="56"/>
      <c r="N7" s="56"/>
    </row>
    <row r="8" spans="1:14" ht="15" customHeight="1">
      <c r="A8" s="61"/>
      <c r="B8" s="71"/>
      <c r="C8" s="72" t="s">
        <v>66</v>
      </c>
      <c r="D8" s="52" t="s">
        <v>111</v>
      </c>
      <c r="E8" s="224"/>
      <c r="F8" s="3">
        <v>150</v>
      </c>
      <c r="G8" s="4">
        <f>ROUNDDOWN(E8/F8,1)</f>
        <v>0</v>
      </c>
      <c r="H8" s="6"/>
      <c r="I8" s="73" t="s">
        <v>147</v>
      </c>
      <c r="J8" s="75"/>
      <c r="K8" s="56"/>
      <c r="L8" s="56"/>
      <c r="M8" s="56"/>
      <c r="N8" s="56"/>
    </row>
    <row r="9" spans="1:14" ht="15" customHeight="1">
      <c r="A9" s="61"/>
      <c r="B9" s="71"/>
      <c r="C9" s="72" t="s">
        <v>67</v>
      </c>
      <c r="D9" s="52" t="s">
        <v>112</v>
      </c>
      <c r="E9" s="224"/>
      <c r="F9" s="5"/>
      <c r="G9" s="6"/>
      <c r="H9" s="6"/>
      <c r="I9" s="73"/>
      <c r="J9" s="75"/>
      <c r="K9" s="56"/>
      <c r="L9" s="56"/>
      <c r="M9" s="56"/>
      <c r="N9" s="56"/>
    </row>
    <row r="10" spans="1:14" ht="15" customHeight="1">
      <c r="A10" s="61"/>
      <c r="B10" s="71"/>
      <c r="C10" s="72" t="s">
        <v>68</v>
      </c>
      <c r="D10" s="52" t="s">
        <v>120</v>
      </c>
      <c r="E10" s="224"/>
      <c r="F10" s="5"/>
      <c r="G10" s="6"/>
      <c r="H10" s="6"/>
      <c r="I10" s="73"/>
      <c r="J10" s="75"/>
      <c r="K10" s="56"/>
      <c r="L10" s="56"/>
      <c r="M10" s="56"/>
      <c r="N10" s="56"/>
    </row>
    <row r="11" spans="1:14" ht="15" customHeight="1">
      <c r="A11" s="61"/>
      <c r="B11" s="76"/>
      <c r="C11" s="72" t="s">
        <v>69</v>
      </c>
      <c r="D11" s="52" t="s">
        <v>121</v>
      </c>
      <c r="E11" s="224"/>
      <c r="F11" s="5"/>
      <c r="G11" s="6"/>
      <c r="H11" s="6"/>
      <c r="I11" s="73"/>
      <c r="J11" s="75"/>
      <c r="K11" s="56"/>
      <c r="L11" s="56"/>
      <c r="M11" s="56"/>
      <c r="N11" s="56"/>
    </row>
    <row r="12" spans="1:14" ht="15" customHeight="1">
      <c r="A12" s="61"/>
      <c r="B12" s="286" t="s">
        <v>122</v>
      </c>
      <c r="C12" s="287"/>
      <c r="D12" s="288"/>
      <c r="E12" s="16">
        <f>E6-E7-E8</f>
        <v>0</v>
      </c>
      <c r="F12" s="7">
        <v>70</v>
      </c>
      <c r="G12" s="8">
        <f>ROUNDDOWN(E12/F12,1)</f>
        <v>0</v>
      </c>
      <c r="H12" s="26"/>
      <c r="I12" s="13" t="s">
        <v>150</v>
      </c>
      <c r="J12" s="15"/>
      <c r="K12" s="56"/>
      <c r="L12" s="56"/>
      <c r="M12" s="56"/>
      <c r="N12" s="56"/>
    </row>
    <row r="13" spans="1:14" ht="15" customHeight="1">
      <c r="A13" s="61"/>
      <c r="B13" s="346" t="s">
        <v>123</v>
      </c>
      <c r="C13" s="347"/>
      <c r="D13" s="107" t="s">
        <v>124</v>
      </c>
      <c r="E13" s="237"/>
      <c r="F13" s="19">
        <v>75</v>
      </c>
      <c r="G13" s="20">
        <f>ROUNDDOWN(E13/F13,1)</f>
        <v>0</v>
      </c>
      <c r="H13" s="29"/>
      <c r="I13" s="21" t="s">
        <v>150</v>
      </c>
      <c r="J13" s="142"/>
      <c r="K13" s="56"/>
      <c r="L13" s="56"/>
      <c r="M13" s="56"/>
      <c r="N13" s="56"/>
    </row>
    <row r="14" spans="1:14" ht="15" customHeight="1">
      <c r="A14" s="56"/>
      <c r="B14" s="335" t="s">
        <v>103</v>
      </c>
      <c r="C14" s="336"/>
      <c r="D14" s="337"/>
      <c r="E14" s="22"/>
      <c r="F14" s="23"/>
      <c r="G14" s="20">
        <f>G7+G8+G12+G13</f>
        <v>0</v>
      </c>
      <c r="H14" s="30">
        <f>ROUNDUP(G14,0)</f>
        <v>0</v>
      </c>
      <c r="I14" s="21" t="s">
        <v>151</v>
      </c>
      <c r="J14" s="24"/>
      <c r="K14" s="61"/>
      <c r="L14" s="61"/>
      <c r="M14" s="61"/>
      <c r="N14" s="61"/>
    </row>
    <row r="15" spans="2:11" s="87" customFormat="1" ht="15" customHeight="1">
      <c r="B15" s="87" t="s">
        <v>204</v>
      </c>
      <c r="E15" s="89"/>
      <c r="F15" s="89"/>
      <c r="K15" s="90"/>
    </row>
    <row r="16" spans="2:11" s="87" customFormat="1" ht="15" customHeight="1">
      <c r="B16" s="88" t="s">
        <v>153</v>
      </c>
      <c r="E16" s="89"/>
      <c r="F16" s="89"/>
      <c r="K16" s="90"/>
    </row>
    <row r="17" spans="1:14" s="87" customFormat="1" ht="15" customHeight="1">
      <c r="A17" s="91"/>
      <c r="B17" s="92" t="s">
        <v>154</v>
      </c>
      <c r="C17" s="91"/>
      <c r="E17" s="89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87" customFormat="1" ht="15" customHeight="1">
      <c r="A18" s="91"/>
      <c r="B18" s="92" t="s">
        <v>155</v>
      </c>
      <c r="C18" s="91"/>
      <c r="E18" s="93"/>
      <c r="F18" s="93"/>
      <c r="G18" s="91"/>
      <c r="H18" s="91"/>
      <c r="I18" s="91"/>
      <c r="J18" s="91"/>
      <c r="K18" s="91"/>
      <c r="L18" s="90"/>
      <c r="M18" s="91"/>
      <c r="N18" s="91"/>
    </row>
    <row r="19" spans="1:14" s="87" customFormat="1" ht="15" customHeight="1">
      <c r="A19" s="90"/>
      <c r="B19" s="92" t="s">
        <v>156</v>
      </c>
      <c r="C19" s="91"/>
      <c r="E19" s="93"/>
      <c r="F19" s="93"/>
      <c r="G19" s="91"/>
      <c r="H19" s="91"/>
      <c r="I19" s="91"/>
      <c r="J19" s="91"/>
      <c r="K19" s="91"/>
      <c r="L19" s="90"/>
      <c r="M19" s="91"/>
      <c r="N19" s="91"/>
    </row>
    <row r="20" spans="1:14" s="87" customFormat="1" ht="15" customHeight="1">
      <c r="A20" s="90"/>
      <c r="B20" s="92" t="s">
        <v>157</v>
      </c>
      <c r="C20" s="91"/>
      <c r="E20" s="93"/>
      <c r="F20" s="93"/>
      <c r="G20" s="91"/>
      <c r="H20" s="91"/>
      <c r="I20" s="91"/>
      <c r="J20" s="91"/>
      <c r="K20" s="91"/>
      <c r="L20" s="90"/>
      <c r="M20" s="91"/>
      <c r="N20" s="91"/>
    </row>
    <row r="21" spans="1:14" s="87" customFormat="1" ht="15" customHeight="1">
      <c r="A21" s="91"/>
      <c r="B21" s="92" t="s">
        <v>193</v>
      </c>
      <c r="E21" s="89"/>
      <c r="F21" s="93"/>
      <c r="G21" s="91"/>
      <c r="H21" s="91"/>
      <c r="I21" s="91"/>
      <c r="J21" s="91"/>
      <c r="K21" s="91"/>
      <c r="L21" s="91"/>
      <c r="M21" s="91"/>
      <c r="N21" s="91"/>
    </row>
    <row r="22" spans="1:14" s="87" customFormat="1" ht="15" customHeight="1">
      <c r="A22" s="91"/>
      <c r="B22" s="92" t="s">
        <v>201</v>
      </c>
      <c r="E22" s="89"/>
      <c r="F22" s="93"/>
      <c r="G22" s="91"/>
      <c r="H22" s="91"/>
      <c r="I22" s="91"/>
      <c r="J22" s="91"/>
      <c r="K22" s="91"/>
      <c r="L22" s="91"/>
      <c r="M22" s="91"/>
      <c r="N22" s="91"/>
    </row>
    <row r="23" spans="1:11" ht="15" customHeight="1">
      <c r="A23" s="162" t="s">
        <v>23</v>
      </c>
      <c r="K23" s="56"/>
    </row>
    <row r="24" spans="2:11" ht="15" customHeight="1">
      <c r="B24" s="311" t="s">
        <v>14</v>
      </c>
      <c r="C24" s="312"/>
      <c r="D24" s="312"/>
      <c r="E24" s="312"/>
      <c r="F24" s="94" t="s">
        <v>13</v>
      </c>
      <c r="G24" s="311" t="s">
        <v>15</v>
      </c>
      <c r="H24" s="312"/>
      <c r="I24" s="312"/>
      <c r="J24" s="334"/>
      <c r="K24" s="56"/>
    </row>
    <row r="25" spans="2:11" ht="15" customHeight="1">
      <c r="B25" s="332" t="s">
        <v>40</v>
      </c>
      <c r="C25" s="315" t="s">
        <v>9</v>
      </c>
      <c r="D25" s="338"/>
      <c r="E25" s="165" t="s">
        <v>17</v>
      </c>
      <c r="F25" s="236"/>
      <c r="G25" s="166" t="s">
        <v>101</v>
      </c>
      <c r="H25" s="133"/>
      <c r="I25" s="134"/>
      <c r="J25" s="81"/>
      <c r="K25" s="56"/>
    </row>
    <row r="26" spans="2:11" ht="15" customHeight="1">
      <c r="B26" s="302"/>
      <c r="C26" s="303" t="s">
        <v>10</v>
      </c>
      <c r="D26" s="72" t="s">
        <v>38</v>
      </c>
      <c r="E26" s="167" t="s">
        <v>6</v>
      </c>
      <c r="F26" s="229"/>
      <c r="G26" s="114" t="s">
        <v>99</v>
      </c>
      <c r="H26" s="115"/>
      <c r="I26" s="115"/>
      <c r="J26" s="116"/>
      <c r="K26" s="56"/>
    </row>
    <row r="27" spans="2:11" ht="15" customHeight="1">
      <c r="B27" s="302"/>
      <c r="C27" s="303"/>
      <c r="D27" s="72" t="s">
        <v>37</v>
      </c>
      <c r="E27" s="167" t="s">
        <v>50</v>
      </c>
      <c r="F27" s="230"/>
      <c r="G27" s="114" t="s">
        <v>92</v>
      </c>
      <c r="H27" s="115"/>
      <c r="I27" s="115"/>
      <c r="J27" s="116"/>
      <c r="K27" s="56"/>
    </row>
    <row r="28" spans="2:11" ht="15" customHeight="1">
      <c r="B28" s="302"/>
      <c r="C28" s="303"/>
      <c r="D28" s="72" t="s">
        <v>36</v>
      </c>
      <c r="E28" s="167" t="s">
        <v>51</v>
      </c>
      <c r="F28" s="117">
        <f>IF(F27=0,0,ROUNDDOWN(F26/F27,1))</f>
        <v>0</v>
      </c>
      <c r="G28" s="114" t="s">
        <v>200</v>
      </c>
      <c r="H28" s="115"/>
      <c r="I28" s="115"/>
      <c r="J28" s="116"/>
      <c r="K28" s="56"/>
    </row>
    <row r="29" spans="2:11" ht="15" customHeight="1">
      <c r="B29" s="302"/>
      <c r="C29" s="303" t="s">
        <v>12</v>
      </c>
      <c r="D29" s="304"/>
      <c r="E29" s="167" t="s">
        <v>52</v>
      </c>
      <c r="F29" s="117">
        <f>F25+F28</f>
        <v>0</v>
      </c>
      <c r="G29" s="118"/>
      <c r="H29" s="119"/>
      <c r="I29" s="119"/>
      <c r="J29" s="120"/>
      <c r="K29" s="56"/>
    </row>
    <row r="30" spans="2:11" ht="15" customHeight="1">
      <c r="B30" s="302" t="s">
        <v>41</v>
      </c>
      <c r="C30" s="303"/>
      <c r="D30" s="304"/>
      <c r="E30" s="167" t="s">
        <v>59</v>
      </c>
      <c r="F30" s="113">
        <f>H14</f>
        <v>0</v>
      </c>
      <c r="G30" s="320" t="s">
        <v>173</v>
      </c>
      <c r="H30" s="339"/>
      <c r="I30" s="339"/>
      <c r="J30" s="340"/>
      <c r="K30" s="56"/>
    </row>
    <row r="31" spans="2:11" ht="15" customHeight="1">
      <c r="B31" s="305" t="s">
        <v>16</v>
      </c>
      <c r="C31" s="306"/>
      <c r="D31" s="307"/>
      <c r="E31" s="170" t="s">
        <v>54</v>
      </c>
      <c r="F31" s="122">
        <f>IF(F30=0,0,ROUND(F29/F30*100,1))</f>
        <v>0</v>
      </c>
      <c r="G31" s="308" t="s">
        <v>130</v>
      </c>
      <c r="H31" s="309"/>
      <c r="I31" s="309"/>
      <c r="J31" s="310"/>
      <c r="K31" s="56"/>
    </row>
    <row r="32" spans="1:22" s="87" customFormat="1" ht="15" customHeight="1">
      <c r="A32" s="91"/>
      <c r="B32" s="90" t="s">
        <v>161</v>
      </c>
      <c r="C32" s="91"/>
      <c r="D32" s="123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0"/>
      <c r="P32" s="90"/>
      <c r="Q32" s="90"/>
      <c r="R32" s="90"/>
      <c r="S32" s="90"/>
      <c r="T32" s="90"/>
      <c r="U32" s="90"/>
      <c r="V32" s="90"/>
    </row>
    <row r="41" s="56" customFormat="1" ht="15" customHeight="1"/>
    <row r="42" s="56" customFormat="1" ht="15" customHeight="1"/>
    <row r="43" s="56" customFormat="1" ht="15" customHeight="1"/>
    <row r="44" s="56" customFormat="1" ht="15" customHeight="1"/>
    <row r="45" s="56" customFormat="1" ht="15" customHeight="1"/>
    <row r="46" s="56" customFormat="1" ht="15" customHeight="1"/>
    <row r="47" s="56" customFormat="1" ht="15" customHeight="1"/>
    <row r="48" s="56" customFormat="1" ht="15" customHeight="1"/>
    <row r="49" s="56" customFormat="1" ht="15" customHeight="1"/>
    <row r="50" s="56" customFormat="1" ht="15" customHeight="1"/>
    <row r="51" s="56" customFormat="1" ht="15" customHeight="1"/>
    <row r="52" s="56" customFormat="1" ht="15" customHeight="1"/>
    <row r="53" s="56" customFormat="1" ht="15" customHeight="1"/>
    <row r="54" s="56" customFormat="1" ht="15" customHeight="1"/>
    <row r="55" s="56" customFormat="1" ht="15" customHeight="1"/>
    <row r="56" s="56" customFormat="1" ht="15" customHeight="1"/>
    <row r="57" s="56" customFormat="1" ht="15" customHeight="1"/>
    <row r="58" s="56" customFormat="1" ht="15" customHeight="1"/>
    <row r="59" s="56" customFormat="1" ht="15" customHeight="1"/>
    <row r="60" s="56" customFormat="1" ht="15" customHeight="1"/>
    <row r="61" s="56" customFormat="1" ht="15" customHeight="1"/>
    <row r="62" s="56" customFormat="1" ht="15" customHeight="1"/>
    <row r="63" s="56" customFormat="1" ht="15" customHeight="1"/>
    <row r="64" s="56" customFormat="1" ht="15" customHeight="1"/>
    <row r="65" s="56" customFormat="1" ht="15" customHeight="1"/>
    <row r="66" s="56" customFormat="1" ht="15" customHeight="1"/>
    <row r="67" s="56" customFormat="1" ht="15" customHeight="1"/>
    <row r="68" s="56" customFormat="1" ht="15" customHeight="1"/>
    <row r="69" s="56" customFormat="1" ht="15" customHeight="1"/>
    <row r="70" s="56" customFormat="1" ht="15" customHeight="1"/>
    <row r="71" s="56" customFormat="1" ht="15" customHeight="1"/>
    <row r="72" s="56" customFormat="1" ht="15" customHeight="1"/>
  </sheetData>
  <sheetProtection/>
  <mergeCells count="15">
    <mergeCell ref="B31:D31"/>
    <mergeCell ref="G31:J31"/>
    <mergeCell ref="B24:E24"/>
    <mergeCell ref="G24:J24"/>
    <mergeCell ref="B25:B29"/>
    <mergeCell ref="C25:D25"/>
    <mergeCell ref="C26:C28"/>
    <mergeCell ref="C29:D29"/>
    <mergeCell ref="B30:D30"/>
    <mergeCell ref="G30:J30"/>
    <mergeCell ref="I4:J5"/>
    <mergeCell ref="B4:D5"/>
    <mergeCell ref="B12:D12"/>
    <mergeCell ref="B14:D14"/>
    <mergeCell ref="B13:C13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Footer>&amp;R&amp;"ＭＳ Ｐ明朝,斜体"&amp;9&amp;F-&amp;A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showZeros="0" view="pageBreakPreview" zoomScaleSheetLayoutView="100" zoomScalePageLayoutView="0" workbookViewId="0" topLeftCell="A1">
      <selection activeCell="D5" sqref="D5"/>
    </sheetView>
  </sheetViews>
  <sheetFormatPr defaultColWidth="8.875" defaultRowHeight="21" customHeight="1"/>
  <cols>
    <col min="1" max="1" width="4.50390625" style="54" customWidth="1"/>
    <col min="2" max="2" width="13.625" style="54" customWidth="1"/>
    <col min="3" max="3" width="7.50390625" style="54" bestFit="1" customWidth="1"/>
    <col min="4" max="7" width="13.00390625" style="54" customWidth="1"/>
    <col min="8" max="9" width="15.50390625" style="54" customWidth="1"/>
    <col min="10" max="10" width="15.875" style="54" customWidth="1"/>
    <col min="11" max="16384" width="8.875" style="54" customWidth="1"/>
  </cols>
  <sheetData>
    <row r="1" ht="21" customHeight="1">
      <c r="A1" s="59" t="s">
        <v>58</v>
      </c>
    </row>
    <row r="2" ht="21" customHeight="1">
      <c r="A2" s="143" t="s">
        <v>22</v>
      </c>
    </row>
    <row r="3" spans="1:14" ht="21" customHeight="1">
      <c r="A3" s="61"/>
      <c r="B3" s="351" t="s">
        <v>26</v>
      </c>
      <c r="C3" s="311"/>
      <c r="D3" s="62" t="s">
        <v>190</v>
      </c>
      <c r="E3" s="63" t="s">
        <v>25</v>
      </c>
      <c r="F3" s="63" t="s">
        <v>119</v>
      </c>
      <c r="G3" s="95" t="s">
        <v>18</v>
      </c>
      <c r="H3" s="344" t="s">
        <v>27</v>
      </c>
      <c r="I3" s="293"/>
      <c r="J3" s="294"/>
      <c r="K3" s="56"/>
      <c r="L3" s="56"/>
      <c r="M3" s="56"/>
      <c r="N3" s="56"/>
    </row>
    <row r="4" spans="1:14" ht="21" customHeight="1">
      <c r="A4" s="61"/>
      <c r="B4" s="351"/>
      <c r="C4" s="311"/>
      <c r="D4" s="65" t="s">
        <v>5</v>
      </c>
      <c r="E4" s="66" t="s">
        <v>6</v>
      </c>
      <c r="F4" s="66" t="s">
        <v>7</v>
      </c>
      <c r="G4" s="96" t="s">
        <v>21</v>
      </c>
      <c r="H4" s="345"/>
      <c r="I4" s="296"/>
      <c r="J4" s="297"/>
      <c r="K4" s="56"/>
      <c r="L4" s="56"/>
      <c r="M4" s="56"/>
      <c r="N4" s="56"/>
    </row>
    <row r="5" spans="1:14" ht="21" customHeight="1">
      <c r="A5" s="61"/>
      <c r="B5" s="352" t="s">
        <v>220</v>
      </c>
      <c r="C5" s="353"/>
      <c r="D5" s="238"/>
      <c r="E5" s="144">
        <v>30</v>
      </c>
      <c r="F5" s="145">
        <f>ROUNDDOWN(D5/E5,1)</f>
        <v>0</v>
      </c>
      <c r="G5" s="146">
        <f>ROUNDUP(F5,0)</f>
        <v>0</v>
      </c>
      <c r="H5" s="147" t="s">
        <v>202</v>
      </c>
      <c r="I5" s="148"/>
      <c r="J5" s="81"/>
      <c r="K5" s="56"/>
      <c r="L5" s="56"/>
      <c r="M5" s="56"/>
      <c r="N5" s="56"/>
    </row>
    <row r="6" spans="1:14" ht="21" customHeight="1">
      <c r="A6" s="56"/>
      <c r="B6" s="354" t="s">
        <v>221</v>
      </c>
      <c r="C6" s="355"/>
      <c r="D6" s="239"/>
      <c r="E6" s="149">
        <v>80</v>
      </c>
      <c r="F6" s="150">
        <f>ROUNDDOWN(D6/E6,1)</f>
        <v>0</v>
      </c>
      <c r="G6" s="151">
        <f>ROUNDUP(F6,0)</f>
        <v>0</v>
      </c>
      <c r="H6" s="152" t="s">
        <v>192</v>
      </c>
      <c r="I6" s="48"/>
      <c r="J6" s="153"/>
      <c r="K6" s="61"/>
      <c r="L6" s="61"/>
      <c r="M6" s="61"/>
      <c r="N6" s="61"/>
    </row>
    <row r="7" spans="1:14" s="161" customFormat="1" ht="15" customHeight="1">
      <c r="A7" s="154"/>
      <c r="B7" s="155" t="s">
        <v>203</v>
      </c>
      <c r="C7" s="156"/>
      <c r="D7" s="157"/>
      <c r="E7" s="158"/>
      <c r="F7" s="157"/>
      <c r="G7" s="104"/>
      <c r="H7" s="159"/>
      <c r="I7" s="159"/>
      <c r="J7" s="160"/>
      <c r="K7" s="156"/>
      <c r="L7" s="156"/>
      <c r="M7" s="156"/>
      <c r="N7" s="156"/>
    </row>
    <row r="8" spans="1:14" s="282" customFormat="1" ht="15" customHeight="1">
      <c r="A8" s="276"/>
      <c r="B8" s="270" t="s">
        <v>224</v>
      </c>
      <c r="C8" s="155"/>
      <c r="D8" s="277"/>
      <c r="E8" s="278"/>
      <c r="F8" s="277"/>
      <c r="G8" s="279"/>
      <c r="H8" s="280"/>
      <c r="I8" s="280"/>
      <c r="J8" s="281"/>
      <c r="K8" s="155"/>
      <c r="L8" s="155"/>
      <c r="M8" s="155"/>
      <c r="N8" s="155"/>
    </row>
    <row r="9" spans="1:14" s="282" customFormat="1" ht="15" customHeight="1">
      <c r="A9" s="276"/>
      <c r="B9" s="270" t="s">
        <v>225</v>
      </c>
      <c r="C9" s="155"/>
      <c r="D9" s="277"/>
      <c r="E9" s="278"/>
      <c r="F9" s="277"/>
      <c r="G9" s="279"/>
      <c r="H9" s="280"/>
      <c r="I9" s="280"/>
      <c r="J9" s="281"/>
      <c r="K9" s="155"/>
      <c r="L9" s="155"/>
      <c r="M9" s="155"/>
      <c r="N9" s="155"/>
    </row>
    <row r="10" spans="1:14" s="87" customFormat="1" ht="15" customHeight="1">
      <c r="A10" s="91"/>
      <c r="B10" s="92" t="s">
        <v>198</v>
      </c>
      <c r="D10" s="89"/>
      <c r="E10" s="91"/>
      <c r="F10" s="91"/>
      <c r="G10" s="91"/>
      <c r="H10" s="91"/>
      <c r="I10" s="91"/>
      <c r="J10" s="91"/>
      <c r="K10" s="91"/>
      <c r="L10" s="91"/>
      <c r="M10" s="91"/>
      <c r="N10" s="91"/>
    </row>
    <row r="11" spans="1:14" s="87" customFormat="1" ht="15" customHeight="1">
      <c r="A11" s="91"/>
      <c r="B11" s="92" t="s">
        <v>199</v>
      </c>
      <c r="E11" s="89"/>
      <c r="F11" s="93"/>
      <c r="G11" s="91"/>
      <c r="H11" s="91"/>
      <c r="I11" s="91"/>
      <c r="J11" s="91"/>
      <c r="K11" s="91"/>
      <c r="L11" s="91"/>
      <c r="M11" s="91"/>
      <c r="N11" s="91"/>
    </row>
    <row r="12" spans="1:11" ht="21" customHeight="1">
      <c r="A12" s="162" t="s">
        <v>23</v>
      </c>
      <c r="K12" s="56"/>
    </row>
    <row r="13" spans="2:11" ht="21" customHeight="1">
      <c r="B13" s="344" t="s">
        <v>14</v>
      </c>
      <c r="C13" s="293"/>
      <c r="D13" s="293"/>
      <c r="E13" s="293"/>
      <c r="F13" s="356" t="s">
        <v>13</v>
      </c>
      <c r="G13" s="317"/>
      <c r="H13" s="344" t="s">
        <v>15</v>
      </c>
      <c r="I13" s="293"/>
      <c r="J13" s="294"/>
      <c r="K13" s="56"/>
    </row>
    <row r="14" spans="2:11" ht="21" customHeight="1">
      <c r="B14" s="345"/>
      <c r="C14" s="296"/>
      <c r="D14" s="296"/>
      <c r="E14" s="296"/>
      <c r="F14" s="163" t="s">
        <v>222</v>
      </c>
      <c r="G14" s="164" t="s">
        <v>223</v>
      </c>
      <c r="H14" s="345"/>
      <c r="I14" s="296"/>
      <c r="J14" s="297"/>
      <c r="K14" s="56"/>
    </row>
    <row r="15" spans="2:11" ht="18" customHeight="1">
      <c r="B15" s="332" t="s">
        <v>40</v>
      </c>
      <c r="C15" s="315" t="s">
        <v>9</v>
      </c>
      <c r="D15" s="338"/>
      <c r="E15" s="165" t="s">
        <v>17</v>
      </c>
      <c r="F15" s="240"/>
      <c r="G15" s="241"/>
      <c r="H15" s="166" t="s">
        <v>101</v>
      </c>
      <c r="I15" s="134"/>
      <c r="J15" s="81"/>
      <c r="K15" s="56"/>
    </row>
    <row r="16" spans="2:11" ht="18" customHeight="1">
      <c r="B16" s="302"/>
      <c r="C16" s="303" t="s">
        <v>10</v>
      </c>
      <c r="D16" s="72" t="s">
        <v>38</v>
      </c>
      <c r="E16" s="167" t="s">
        <v>6</v>
      </c>
      <c r="F16" s="225"/>
      <c r="G16" s="242"/>
      <c r="H16" s="114" t="s">
        <v>99</v>
      </c>
      <c r="I16" s="115"/>
      <c r="J16" s="116"/>
      <c r="K16" s="56"/>
    </row>
    <row r="17" spans="2:11" ht="18" customHeight="1">
      <c r="B17" s="302"/>
      <c r="C17" s="303"/>
      <c r="D17" s="72" t="s">
        <v>37</v>
      </c>
      <c r="E17" s="167" t="s">
        <v>50</v>
      </c>
      <c r="F17" s="243"/>
      <c r="G17" s="244"/>
      <c r="H17" s="114" t="s">
        <v>92</v>
      </c>
      <c r="I17" s="115"/>
      <c r="J17" s="116"/>
      <c r="K17" s="56"/>
    </row>
    <row r="18" spans="2:11" ht="18" customHeight="1">
      <c r="B18" s="302"/>
      <c r="C18" s="303"/>
      <c r="D18" s="72" t="s">
        <v>36</v>
      </c>
      <c r="E18" s="167" t="s">
        <v>51</v>
      </c>
      <c r="F18" s="222">
        <f>IF(F17=0,0,ROUNDDOWN(F16/F17,1))</f>
        <v>0</v>
      </c>
      <c r="G18" s="257">
        <f>IF(G17=0,0,ROUNDDOWN(G16/G17,1))</f>
        <v>0</v>
      </c>
      <c r="H18" s="114" t="s">
        <v>205</v>
      </c>
      <c r="I18" s="115"/>
      <c r="J18" s="116"/>
      <c r="K18" s="56"/>
    </row>
    <row r="19" spans="2:11" ht="18" customHeight="1">
      <c r="B19" s="302"/>
      <c r="C19" s="303" t="s">
        <v>12</v>
      </c>
      <c r="D19" s="304"/>
      <c r="E19" s="167" t="s">
        <v>52</v>
      </c>
      <c r="F19" s="222">
        <f>F15+F18</f>
        <v>0</v>
      </c>
      <c r="G19" s="257">
        <f>G15+G18</f>
        <v>0</v>
      </c>
      <c r="H19" s="114"/>
      <c r="I19" s="115"/>
      <c r="J19" s="116"/>
      <c r="K19" s="56"/>
    </row>
    <row r="20" spans="2:11" ht="18" customHeight="1">
      <c r="B20" s="302" t="s">
        <v>41</v>
      </c>
      <c r="C20" s="303"/>
      <c r="D20" s="304"/>
      <c r="E20" s="167" t="s">
        <v>59</v>
      </c>
      <c r="F20" s="168">
        <f>G5</f>
        <v>0</v>
      </c>
      <c r="G20" s="169">
        <f>G6</f>
        <v>0</v>
      </c>
      <c r="H20" s="114" t="s">
        <v>174</v>
      </c>
      <c r="I20" s="115"/>
      <c r="J20" s="116"/>
      <c r="K20" s="56"/>
    </row>
    <row r="21" spans="2:11" ht="18" customHeight="1">
      <c r="B21" s="305" t="s">
        <v>16</v>
      </c>
      <c r="C21" s="306"/>
      <c r="D21" s="307"/>
      <c r="E21" s="170" t="s">
        <v>54</v>
      </c>
      <c r="F21" s="171">
        <f>IF(F20=0,0,ROUND(F19/F20*100,1))</f>
        <v>0</v>
      </c>
      <c r="G21" s="172">
        <f>IF(G20=0,0,ROUND(G19/G20*100,1))</f>
        <v>0</v>
      </c>
      <c r="H21" s="348" t="s">
        <v>130</v>
      </c>
      <c r="I21" s="349"/>
      <c r="J21" s="350"/>
      <c r="K21" s="56"/>
    </row>
    <row r="22" spans="1:22" s="87" customFormat="1" ht="15" customHeight="1">
      <c r="A22" s="91"/>
      <c r="B22" s="90" t="s">
        <v>161</v>
      </c>
      <c r="C22" s="91"/>
      <c r="D22" s="123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0"/>
      <c r="P22" s="90"/>
      <c r="Q22" s="90"/>
      <c r="R22" s="90"/>
      <c r="S22" s="90"/>
      <c r="T22" s="90"/>
      <c r="U22" s="90"/>
      <c r="V22" s="90"/>
    </row>
  </sheetData>
  <sheetProtection/>
  <mergeCells count="14">
    <mergeCell ref="H13:J14"/>
    <mergeCell ref="B15:B19"/>
    <mergeCell ref="C15:D15"/>
    <mergeCell ref="C16:C18"/>
    <mergeCell ref="B20:D20"/>
    <mergeCell ref="C19:D19"/>
    <mergeCell ref="H21:J21"/>
    <mergeCell ref="B3:C4"/>
    <mergeCell ref="H3:J4"/>
    <mergeCell ref="B5:C5"/>
    <mergeCell ref="B6:C6"/>
    <mergeCell ref="B21:D21"/>
    <mergeCell ref="B13:E14"/>
    <mergeCell ref="F13:G13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Footer>&amp;R&amp;"ＭＳ Ｐ明朝,斜体"&amp;9&amp;F-&amp;A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showZeros="0" view="pageBreakPreview" zoomScaleSheetLayoutView="100" zoomScalePageLayoutView="0" workbookViewId="0" topLeftCell="A1">
      <selection activeCell="L14" sqref="L14"/>
    </sheetView>
  </sheetViews>
  <sheetFormatPr defaultColWidth="8.875" defaultRowHeight="21" customHeight="1"/>
  <cols>
    <col min="1" max="1" width="4.50390625" style="54" customWidth="1"/>
    <col min="2" max="2" width="17.75390625" style="54" customWidth="1"/>
    <col min="3" max="3" width="7.50390625" style="54" bestFit="1" customWidth="1"/>
    <col min="4" max="4" width="11.625" style="55" customWidth="1"/>
    <col min="5" max="8" width="12.50390625" style="54" customWidth="1"/>
    <col min="9" max="10" width="15.25390625" style="54" customWidth="1"/>
    <col min="11" max="11" width="12.50390625" style="56" customWidth="1"/>
    <col min="12" max="16384" width="8.875" style="54" customWidth="1"/>
  </cols>
  <sheetData>
    <row r="1" spans="1:14" ht="21" customHeight="1">
      <c r="A1" s="57" t="s">
        <v>48</v>
      </c>
      <c r="D1" s="58"/>
      <c r="J1" s="56"/>
      <c r="L1" s="56"/>
      <c r="M1" s="56"/>
      <c r="N1" s="56"/>
    </row>
    <row r="2" spans="1:14" ht="21" customHeight="1">
      <c r="A2" s="59" t="s">
        <v>35</v>
      </c>
      <c r="C2" s="54" t="s">
        <v>229</v>
      </c>
      <c r="D2" s="58"/>
      <c r="J2" s="56"/>
      <c r="L2" s="56"/>
      <c r="M2" s="56"/>
      <c r="N2" s="56"/>
    </row>
    <row r="3" spans="1:14" ht="21" customHeight="1">
      <c r="A3" s="61"/>
      <c r="B3" s="298" t="s">
        <v>26</v>
      </c>
      <c r="C3" s="299"/>
      <c r="D3" s="299"/>
      <c r="E3" s="62" t="s">
        <v>190</v>
      </c>
      <c r="F3" s="63" t="s">
        <v>25</v>
      </c>
      <c r="G3" s="63" t="s">
        <v>119</v>
      </c>
      <c r="H3" s="63" t="s">
        <v>18</v>
      </c>
      <c r="I3" s="292" t="s">
        <v>27</v>
      </c>
      <c r="J3" s="294"/>
      <c r="L3" s="56"/>
      <c r="M3" s="56"/>
      <c r="N3" s="56"/>
    </row>
    <row r="4" spans="1:14" ht="21" customHeight="1">
      <c r="A4" s="61"/>
      <c r="B4" s="300"/>
      <c r="C4" s="301"/>
      <c r="D4" s="301"/>
      <c r="E4" s="65" t="s">
        <v>5</v>
      </c>
      <c r="F4" s="66" t="s">
        <v>6</v>
      </c>
      <c r="G4" s="66" t="s">
        <v>7</v>
      </c>
      <c r="H4" s="66" t="s">
        <v>21</v>
      </c>
      <c r="I4" s="295"/>
      <c r="J4" s="297"/>
      <c r="L4" s="56"/>
      <c r="M4" s="56"/>
      <c r="N4" s="56"/>
    </row>
    <row r="5" spans="1:14" ht="21" customHeight="1">
      <c r="A5" s="61"/>
      <c r="B5" s="67" t="s">
        <v>164</v>
      </c>
      <c r="C5" s="56"/>
      <c r="D5" s="64" t="s">
        <v>109</v>
      </c>
      <c r="E5" s="223"/>
      <c r="F5" s="1"/>
      <c r="G5" s="2"/>
      <c r="H5" s="27"/>
      <c r="I5" s="136"/>
      <c r="J5" s="137"/>
      <c r="L5" s="56"/>
      <c r="M5" s="56"/>
      <c r="N5" s="56"/>
    </row>
    <row r="6" spans="1:14" ht="21" customHeight="1">
      <c r="A6" s="61"/>
      <c r="B6" s="71"/>
      <c r="C6" s="72" t="s">
        <v>65</v>
      </c>
      <c r="D6" s="52" t="s">
        <v>110</v>
      </c>
      <c r="E6" s="224"/>
      <c r="F6" s="3">
        <v>4</v>
      </c>
      <c r="G6" s="4">
        <f>ROUNDDOWN(E6/F6,1)</f>
        <v>0</v>
      </c>
      <c r="H6" s="28"/>
      <c r="I6" s="73" t="s">
        <v>228</v>
      </c>
      <c r="J6" s="75"/>
      <c r="L6" s="56"/>
      <c r="M6" s="56"/>
      <c r="N6" s="56"/>
    </row>
    <row r="7" spans="1:14" ht="21" customHeight="1">
      <c r="A7" s="61"/>
      <c r="B7" s="71"/>
      <c r="C7" s="72" t="s">
        <v>66</v>
      </c>
      <c r="D7" s="52" t="s">
        <v>111</v>
      </c>
      <c r="E7" s="224"/>
      <c r="F7" s="3">
        <v>4</v>
      </c>
      <c r="G7" s="4">
        <f>ROUNDDOWN(E7/F7,1)</f>
        <v>0</v>
      </c>
      <c r="H7" s="28"/>
      <c r="I7" s="136" t="s">
        <v>147</v>
      </c>
      <c r="J7" s="75"/>
      <c r="L7" s="56"/>
      <c r="M7" s="56"/>
      <c r="N7" s="56"/>
    </row>
    <row r="8" spans="1:14" ht="21" customHeight="1">
      <c r="A8" s="61"/>
      <c r="B8" s="71"/>
      <c r="C8" s="72" t="s">
        <v>67</v>
      </c>
      <c r="D8" s="52" t="s">
        <v>112</v>
      </c>
      <c r="E8" s="224"/>
      <c r="F8" s="25">
        <v>4</v>
      </c>
      <c r="G8" s="4">
        <f>ROUNDDOWN(E8/F8,1)</f>
        <v>0</v>
      </c>
      <c r="H8" s="28"/>
      <c r="I8" s="73"/>
      <c r="J8" s="75"/>
      <c r="L8" s="56"/>
      <c r="M8" s="56"/>
      <c r="N8" s="56"/>
    </row>
    <row r="9" spans="1:14" ht="21" customHeight="1">
      <c r="A9" s="61"/>
      <c r="B9" s="71"/>
      <c r="C9" s="72" t="s">
        <v>68</v>
      </c>
      <c r="D9" s="52" t="s">
        <v>113</v>
      </c>
      <c r="E9" s="224"/>
      <c r="F9" s="5"/>
      <c r="G9" s="6"/>
      <c r="H9" s="28"/>
      <c r="I9" s="73"/>
      <c r="J9" s="75"/>
      <c r="L9" s="56"/>
      <c r="M9" s="56"/>
      <c r="N9" s="56"/>
    </row>
    <row r="10" spans="1:14" ht="21" customHeight="1">
      <c r="A10" s="61"/>
      <c r="B10" s="76"/>
      <c r="C10" s="72" t="s">
        <v>69</v>
      </c>
      <c r="D10" s="52" t="s">
        <v>114</v>
      </c>
      <c r="E10" s="224"/>
      <c r="F10" s="5"/>
      <c r="G10" s="6"/>
      <c r="H10" s="28"/>
      <c r="I10" s="73"/>
      <c r="J10" s="75"/>
      <c r="L10" s="56"/>
      <c r="M10" s="56"/>
      <c r="N10" s="56"/>
    </row>
    <row r="11" spans="1:14" ht="21" customHeight="1">
      <c r="A11" s="61"/>
      <c r="B11" s="360" t="s">
        <v>206</v>
      </c>
      <c r="C11" s="361"/>
      <c r="D11" s="52" t="s">
        <v>115</v>
      </c>
      <c r="E11" s="224"/>
      <c r="F11" s="5"/>
      <c r="G11" s="6"/>
      <c r="H11" s="28"/>
      <c r="I11" s="73"/>
      <c r="J11" s="75"/>
      <c r="L11" s="56"/>
      <c r="M11" s="56"/>
      <c r="N11" s="56"/>
    </row>
    <row r="12" spans="1:14" ht="21" customHeight="1">
      <c r="A12" s="61"/>
      <c r="B12" s="360" t="s">
        <v>186</v>
      </c>
      <c r="C12" s="361"/>
      <c r="D12" s="362"/>
      <c r="E12" s="363">
        <f>E5+E11-E6-E7-E8</f>
        <v>0</v>
      </c>
      <c r="F12" s="357">
        <v>3</v>
      </c>
      <c r="G12" s="358">
        <f>ROUNDDOWN(E12/F12,1)</f>
        <v>0</v>
      </c>
      <c r="H12" s="359"/>
      <c r="I12" s="34" t="s">
        <v>108</v>
      </c>
      <c r="J12" s="35"/>
      <c r="L12" s="56"/>
      <c r="M12" s="56"/>
      <c r="N12" s="56"/>
    </row>
    <row r="13" spans="2:10" ht="21" customHeight="1">
      <c r="B13" s="360"/>
      <c r="C13" s="361"/>
      <c r="D13" s="362"/>
      <c r="E13" s="363"/>
      <c r="F13" s="357"/>
      <c r="G13" s="358"/>
      <c r="H13" s="359"/>
      <c r="I13" s="86"/>
      <c r="J13" s="35"/>
    </row>
    <row r="14" spans="2:10" ht="21" customHeight="1">
      <c r="B14" s="286" t="s">
        <v>187</v>
      </c>
      <c r="C14" s="287"/>
      <c r="D14" s="288"/>
      <c r="E14" s="138"/>
      <c r="F14" s="38"/>
      <c r="G14" s="36">
        <f>G6+G7+G8+G12</f>
        <v>0</v>
      </c>
      <c r="H14" s="37">
        <f>ROUNDUP(G14,0)</f>
        <v>0</v>
      </c>
      <c r="I14" s="139"/>
      <c r="J14" s="49"/>
    </row>
    <row r="15" spans="1:14" ht="21" customHeight="1">
      <c r="A15" s="61"/>
      <c r="B15" s="140" t="s">
        <v>207</v>
      </c>
      <c r="C15" s="141"/>
      <c r="D15" s="107" t="s">
        <v>116</v>
      </c>
      <c r="E15" s="237"/>
      <c r="F15" s="32">
        <v>30</v>
      </c>
      <c r="G15" s="20">
        <f>ROUNDUP(E15/F15,1)</f>
        <v>0</v>
      </c>
      <c r="H15" s="33">
        <f>ROUNDUP(G15,0)</f>
        <v>0</v>
      </c>
      <c r="I15" s="21" t="s">
        <v>117</v>
      </c>
      <c r="J15" s="142"/>
      <c r="L15" s="56"/>
      <c r="M15" s="56"/>
      <c r="N15" s="56"/>
    </row>
    <row r="16" spans="1:14" ht="21" customHeight="1">
      <c r="A16" s="56"/>
      <c r="B16" s="289" t="s">
        <v>107</v>
      </c>
      <c r="C16" s="290"/>
      <c r="D16" s="290"/>
      <c r="E16" s="17"/>
      <c r="F16" s="12"/>
      <c r="G16" s="26"/>
      <c r="H16" s="31">
        <f>H14+H15</f>
        <v>0</v>
      </c>
      <c r="I16" s="13"/>
      <c r="J16" s="18"/>
      <c r="K16" s="61"/>
      <c r="L16" s="61"/>
      <c r="M16" s="61"/>
      <c r="N16" s="61"/>
    </row>
    <row r="17" spans="2:11" s="87" customFormat="1" ht="15" customHeight="1">
      <c r="B17" s="87" t="s">
        <v>152</v>
      </c>
      <c r="E17" s="89"/>
      <c r="F17" s="89"/>
      <c r="K17" s="90"/>
    </row>
    <row r="18" spans="2:11" s="87" customFormat="1" ht="15" customHeight="1">
      <c r="B18" s="88" t="s">
        <v>153</v>
      </c>
      <c r="E18" s="89"/>
      <c r="F18" s="89"/>
      <c r="K18" s="90"/>
    </row>
    <row r="19" spans="1:14" s="87" customFormat="1" ht="15" customHeight="1">
      <c r="A19" s="91"/>
      <c r="B19" s="92" t="s">
        <v>154</v>
      </c>
      <c r="C19" s="91"/>
      <c r="E19" s="89"/>
      <c r="F19" s="93"/>
      <c r="G19" s="91"/>
      <c r="H19" s="91"/>
      <c r="I19" s="91"/>
      <c r="J19" s="91"/>
      <c r="K19" s="91"/>
      <c r="L19" s="91"/>
      <c r="M19" s="91"/>
      <c r="N19" s="91"/>
    </row>
    <row r="20" spans="1:14" s="87" customFormat="1" ht="15" customHeight="1">
      <c r="A20" s="91"/>
      <c r="B20" s="92" t="s">
        <v>155</v>
      </c>
      <c r="C20" s="91"/>
      <c r="E20" s="93"/>
      <c r="F20" s="93"/>
      <c r="G20" s="91"/>
      <c r="H20" s="91"/>
      <c r="I20" s="91"/>
      <c r="J20" s="91"/>
      <c r="K20" s="91"/>
      <c r="L20" s="90"/>
      <c r="M20" s="91"/>
      <c r="N20" s="91"/>
    </row>
    <row r="21" spans="1:14" s="87" customFormat="1" ht="15" customHeight="1">
      <c r="A21" s="90"/>
      <c r="B21" s="92" t="s">
        <v>156</v>
      </c>
      <c r="C21" s="91"/>
      <c r="E21" s="93"/>
      <c r="F21" s="93"/>
      <c r="G21" s="91"/>
      <c r="H21" s="91"/>
      <c r="I21" s="91"/>
      <c r="J21" s="91"/>
      <c r="K21" s="91"/>
      <c r="L21" s="90"/>
      <c r="M21" s="91"/>
      <c r="N21" s="91"/>
    </row>
    <row r="22" spans="1:14" s="87" customFormat="1" ht="15" customHeight="1">
      <c r="A22" s="90"/>
      <c r="B22" s="92" t="s">
        <v>157</v>
      </c>
      <c r="C22" s="91"/>
      <c r="E22" s="93"/>
      <c r="F22" s="93"/>
      <c r="G22" s="91"/>
      <c r="H22" s="91"/>
      <c r="I22" s="91"/>
      <c r="J22" s="91"/>
      <c r="K22" s="91"/>
      <c r="L22" s="90"/>
      <c r="M22" s="91"/>
      <c r="N22" s="91"/>
    </row>
    <row r="23" spans="1:14" s="87" customFormat="1" ht="15" customHeight="1">
      <c r="A23" s="91"/>
      <c r="B23" s="92" t="s">
        <v>233</v>
      </c>
      <c r="E23" s="89"/>
      <c r="F23" s="93"/>
      <c r="G23" s="91"/>
      <c r="H23" s="91"/>
      <c r="I23" s="91"/>
      <c r="J23" s="91"/>
      <c r="K23" s="91"/>
      <c r="L23" s="91"/>
      <c r="M23" s="91"/>
      <c r="N23" s="91"/>
    </row>
    <row r="24" spans="1:14" s="87" customFormat="1" ht="15" customHeight="1">
      <c r="A24" s="91"/>
      <c r="B24" s="88" t="s">
        <v>234</v>
      </c>
      <c r="E24" s="89"/>
      <c r="F24" s="93"/>
      <c r="G24" s="91"/>
      <c r="H24" s="91"/>
      <c r="I24" s="91"/>
      <c r="J24" s="91"/>
      <c r="K24" s="91"/>
      <c r="L24" s="91"/>
      <c r="M24" s="91"/>
      <c r="N24" s="91"/>
    </row>
    <row r="25" spans="1:14" s="87" customFormat="1" ht="15" customHeight="1">
      <c r="A25" s="91"/>
      <c r="B25" s="92" t="s">
        <v>201</v>
      </c>
      <c r="E25" s="89"/>
      <c r="F25" s="93"/>
      <c r="G25" s="91"/>
      <c r="H25" s="91"/>
      <c r="I25" s="91"/>
      <c r="J25" s="91"/>
      <c r="K25" s="91"/>
      <c r="L25" s="91"/>
      <c r="M25" s="91"/>
      <c r="N25" s="91"/>
    </row>
    <row r="26" ht="15" customHeight="1">
      <c r="B26" s="91" t="s">
        <v>208</v>
      </c>
    </row>
    <row r="27" ht="15" customHeight="1">
      <c r="B27" s="88" t="s">
        <v>209</v>
      </c>
    </row>
    <row r="28" ht="15" customHeight="1">
      <c r="B28" s="91" t="s">
        <v>227</v>
      </c>
    </row>
    <row r="29" ht="15" customHeight="1">
      <c r="B29" s="88" t="s">
        <v>239</v>
      </c>
    </row>
    <row r="30" ht="15" customHeight="1">
      <c r="B30" s="87" t="s">
        <v>240</v>
      </c>
    </row>
  </sheetData>
  <sheetProtection/>
  <mergeCells count="10">
    <mergeCell ref="F12:F13"/>
    <mergeCell ref="G12:G13"/>
    <mergeCell ref="I3:J4"/>
    <mergeCell ref="H12:H13"/>
    <mergeCell ref="B3:D4"/>
    <mergeCell ref="B16:D16"/>
    <mergeCell ref="B11:C11"/>
    <mergeCell ref="B12:D13"/>
    <mergeCell ref="B14:D14"/>
    <mergeCell ref="E12:E13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87" r:id="rId1"/>
  <headerFooter alignWithMargins="0">
    <oddFooter>&amp;R&amp;"ＭＳ Ｐ明朝,斜体"&amp;9&amp;F-&amp;A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showZeros="0" view="pageBreakPreview" zoomScaleSheetLayoutView="100" zoomScalePageLayoutView="0" workbookViewId="0" topLeftCell="A1">
      <selection activeCell="M22" sqref="M22"/>
    </sheetView>
  </sheetViews>
  <sheetFormatPr defaultColWidth="8.875" defaultRowHeight="21" customHeight="1"/>
  <cols>
    <col min="1" max="1" width="4.50390625" style="54" customWidth="1"/>
    <col min="2" max="2" width="17.75390625" style="54" customWidth="1"/>
    <col min="3" max="3" width="7.50390625" style="54" bestFit="1" customWidth="1"/>
    <col min="4" max="4" width="11.625" style="55" customWidth="1"/>
    <col min="5" max="5" width="15.00390625" style="54" customWidth="1"/>
    <col min="6" max="6" width="13.875" style="54" bestFit="1" customWidth="1"/>
    <col min="7" max="8" width="12.50390625" style="54" customWidth="1"/>
    <col min="9" max="9" width="18.50390625" style="54" customWidth="1"/>
    <col min="10" max="10" width="17.75390625" style="54" customWidth="1"/>
    <col min="11" max="11" width="8.875" style="56" customWidth="1"/>
    <col min="12" max="16384" width="8.875" style="54" customWidth="1"/>
  </cols>
  <sheetData>
    <row r="1" spans="1:14" ht="21" customHeight="1">
      <c r="A1" s="59" t="s">
        <v>133</v>
      </c>
      <c r="D1" s="58"/>
      <c r="J1" s="56"/>
      <c r="L1" s="56"/>
      <c r="M1" s="56"/>
      <c r="N1" s="56"/>
    </row>
    <row r="2" spans="1:14" ht="18" customHeight="1">
      <c r="A2" s="61"/>
      <c r="B2" s="298" t="s">
        <v>26</v>
      </c>
      <c r="C2" s="299"/>
      <c r="D2" s="299"/>
      <c r="E2" s="62" t="s">
        <v>190</v>
      </c>
      <c r="F2" s="63" t="s">
        <v>25</v>
      </c>
      <c r="G2" s="63" t="s">
        <v>119</v>
      </c>
      <c r="H2" s="63" t="s">
        <v>18</v>
      </c>
      <c r="I2" s="292" t="s">
        <v>27</v>
      </c>
      <c r="J2" s="294"/>
      <c r="L2" s="56"/>
      <c r="M2" s="56"/>
      <c r="N2" s="56"/>
    </row>
    <row r="3" spans="1:14" ht="18" customHeight="1">
      <c r="A3" s="61"/>
      <c r="B3" s="300"/>
      <c r="C3" s="301"/>
      <c r="D3" s="301"/>
      <c r="E3" s="65" t="s">
        <v>5</v>
      </c>
      <c r="F3" s="66" t="s">
        <v>6</v>
      </c>
      <c r="G3" s="66" t="s">
        <v>7</v>
      </c>
      <c r="H3" s="66" t="s">
        <v>21</v>
      </c>
      <c r="I3" s="295"/>
      <c r="J3" s="297"/>
      <c r="L3" s="56"/>
      <c r="M3" s="56"/>
      <c r="N3" s="56"/>
    </row>
    <row r="4" spans="1:14" ht="21" customHeight="1">
      <c r="A4" s="61"/>
      <c r="B4" s="352" t="s">
        <v>136</v>
      </c>
      <c r="C4" s="353"/>
      <c r="D4" s="127" t="s">
        <v>131</v>
      </c>
      <c r="E4" s="238"/>
      <c r="F4" s="220">
        <v>4</v>
      </c>
      <c r="G4" s="44">
        <f>ROUNDDOWN(E4/F4,1)</f>
        <v>0</v>
      </c>
      <c r="H4" s="46">
        <f>ROUNDUP(G4,0)</f>
        <v>0</v>
      </c>
      <c r="I4" s="68"/>
      <c r="J4" s="70"/>
      <c r="L4" s="56"/>
      <c r="M4" s="56"/>
      <c r="N4" s="56"/>
    </row>
    <row r="5" spans="1:14" ht="21" customHeight="1">
      <c r="A5" s="61"/>
      <c r="B5" s="286" t="s">
        <v>136</v>
      </c>
      <c r="C5" s="287"/>
      <c r="D5" s="50" t="s">
        <v>132</v>
      </c>
      <c r="E5" s="245"/>
      <c r="F5" s="221">
        <v>5</v>
      </c>
      <c r="G5" s="45">
        <f>ROUNDDOWN(E5/F5,1)</f>
        <v>0</v>
      </c>
      <c r="H5" s="37">
        <f>ROUNDUP(G5,0)</f>
        <v>0</v>
      </c>
      <c r="I5" s="128"/>
      <c r="J5" s="129"/>
      <c r="L5" s="56"/>
      <c r="M5" s="56"/>
      <c r="N5" s="56"/>
    </row>
    <row r="6" spans="2:10" ht="21" customHeight="1">
      <c r="B6" s="39" t="s">
        <v>125</v>
      </c>
      <c r="C6" s="40"/>
      <c r="D6" s="41" t="s">
        <v>134</v>
      </c>
      <c r="E6" s="130"/>
      <c r="F6" s="42"/>
      <c r="G6" s="42"/>
      <c r="H6" s="43">
        <f>H4-H5</f>
        <v>0</v>
      </c>
      <c r="I6" s="131"/>
      <c r="J6" s="15"/>
    </row>
    <row r="7" spans="2:11" s="87" customFormat="1" ht="15" customHeight="1">
      <c r="B7" s="87" t="s">
        <v>162</v>
      </c>
      <c r="E7" s="89"/>
      <c r="F7" s="89"/>
      <c r="K7" s="90"/>
    </row>
    <row r="8" spans="1:14" s="87" customFormat="1" ht="15" customHeight="1">
      <c r="A8" s="91"/>
      <c r="B8" s="92" t="s">
        <v>198</v>
      </c>
      <c r="D8" s="89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1:14" s="87" customFormat="1" ht="15" customHeight="1">
      <c r="A9" s="91"/>
      <c r="B9" s="92" t="s">
        <v>199</v>
      </c>
      <c r="E9" s="89"/>
      <c r="F9" s="93"/>
      <c r="G9" s="91"/>
      <c r="H9" s="91"/>
      <c r="I9" s="91"/>
      <c r="J9" s="91"/>
      <c r="K9" s="91"/>
      <c r="L9" s="91"/>
      <c r="M9" s="91"/>
      <c r="N9" s="91"/>
    </row>
    <row r="10" spans="2:11" s="87" customFormat="1" ht="15" customHeight="1">
      <c r="B10" s="364" t="s">
        <v>211</v>
      </c>
      <c r="C10" s="365"/>
      <c r="D10" s="365"/>
      <c r="E10" s="365"/>
      <c r="F10" s="365"/>
      <c r="G10" s="365"/>
      <c r="H10" s="365"/>
      <c r="I10" s="365"/>
      <c r="J10" s="365"/>
      <c r="K10" s="90"/>
    </row>
    <row r="11" spans="2:11" s="87" customFormat="1" ht="15" customHeight="1">
      <c r="B11" s="365"/>
      <c r="C11" s="365"/>
      <c r="D11" s="365"/>
      <c r="E11" s="365"/>
      <c r="F11" s="365"/>
      <c r="G11" s="365"/>
      <c r="H11" s="365"/>
      <c r="I11" s="365"/>
      <c r="J11" s="365"/>
      <c r="K11" s="90"/>
    </row>
    <row r="12" spans="1:4" ht="21" customHeight="1">
      <c r="A12" s="106" t="s">
        <v>135</v>
      </c>
      <c r="D12" s="54"/>
    </row>
    <row r="13" spans="2:10" ht="19.5" customHeight="1">
      <c r="B13" s="311" t="s">
        <v>14</v>
      </c>
      <c r="C13" s="312"/>
      <c r="D13" s="312"/>
      <c r="E13" s="312"/>
      <c r="F13" s="94" t="s">
        <v>13</v>
      </c>
      <c r="G13" s="312" t="s">
        <v>15</v>
      </c>
      <c r="H13" s="312"/>
      <c r="I13" s="312"/>
      <c r="J13" s="334"/>
    </row>
    <row r="14" spans="2:10" ht="21" customHeight="1">
      <c r="B14" s="332" t="s">
        <v>42</v>
      </c>
      <c r="C14" s="315" t="s">
        <v>9</v>
      </c>
      <c r="D14" s="338"/>
      <c r="E14" s="132" t="s">
        <v>17</v>
      </c>
      <c r="F14" s="236"/>
      <c r="G14" s="369" t="s">
        <v>217</v>
      </c>
      <c r="H14" s="370"/>
      <c r="I14" s="370"/>
      <c r="J14" s="371"/>
    </row>
    <row r="15" spans="2:10" ht="21" customHeight="1">
      <c r="B15" s="319"/>
      <c r="C15" s="304" t="s">
        <v>137</v>
      </c>
      <c r="D15" s="366"/>
      <c r="E15" s="112" t="s">
        <v>6</v>
      </c>
      <c r="F15" s="228"/>
      <c r="G15" s="135" t="s">
        <v>143</v>
      </c>
      <c r="H15" s="135"/>
      <c r="I15" s="110"/>
      <c r="J15" s="111"/>
    </row>
    <row r="16" spans="2:10" ht="30" customHeight="1">
      <c r="B16" s="302"/>
      <c r="C16" s="303" t="s">
        <v>10</v>
      </c>
      <c r="D16" s="72" t="s">
        <v>38</v>
      </c>
      <c r="E16" s="112" t="s">
        <v>50</v>
      </c>
      <c r="F16" s="229"/>
      <c r="G16" s="320" t="s">
        <v>218</v>
      </c>
      <c r="H16" s="367"/>
      <c r="I16" s="367"/>
      <c r="J16" s="368"/>
    </row>
    <row r="17" spans="2:10" ht="21" customHeight="1">
      <c r="B17" s="302"/>
      <c r="C17" s="303"/>
      <c r="D17" s="72" t="s">
        <v>37</v>
      </c>
      <c r="E17" s="112" t="s">
        <v>138</v>
      </c>
      <c r="F17" s="230"/>
      <c r="G17" s="115" t="s">
        <v>92</v>
      </c>
      <c r="H17" s="115"/>
      <c r="I17" s="115"/>
      <c r="J17" s="116"/>
    </row>
    <row r="18" spans="2:10" ht="21" customHeight="1">
      <c r="B18" s="302"/>
      <c r="C18" s="303"/>
      <c r="D18" s="72" t="s">
        <v>36</v>
      </c>
      <c r="E18" s="112" t="s">
        <v>139</v>
      </c>
      <c r="F18" s="117">
        <f>IF(F17=0,0,ROUNDDOWN(F16/F17,1))</f>
        <v>0</v>
      </c>
      <c r="G18" s="115" t="s">
        <v>200</v>
      </c>
      <c r="H18" s="115"/>
      <c r="I18" s="115"/>
      <c r="J18" s="116"/>
    </row>
    <row r="19" spans="2:10" ht="21" customHeight="1">
      <c r="B19" s="302"/>
      <c r="C19" s="303" t="s">
        <v>12</v>
      </c>
      <c r="D19" s="304"/>
      <c r="E19" s="285" t="s">
        <v>140</v>
      </c>
      <c r="F19" s="117">
        <f>F14+F15+F18</f>
        <v>0</v>
      </c>
      <c r="G19" s="115"/>
      <c r="H19" s="115"/>
      <c r="I19" s="115"/>
      <c r="J19" s="116"/>
    </row>
    <row r="20" spans="2:10" ht="21" customHeight="1">
      <c r="B20" s="302" t="s">
        <v>43</v>
      </c>
      <c r="C20" s="303"/>
      <c r="D20" s="304"/>
      <c r="E20" s="112" t="s">
        <v>141</v>
      </c>
      <c r="F20" s="113"/>
      <c r="G20" s="339" t="s">
        <v>175</v>
      </c>
      <c r="H20" s="339"/>
      <c r="I20" s="339"/>
      <c r="J20" s="340"/>
    </row>
    <row r="21" spans="2:10" ht="21" customHeight="1">
      <c r="B21" s="305" t="s">
        <v>16</v>
      </c>
      <c r="C21" s="306"/>
      <c r="D21" s="307"/>
      <c r="E21" s="121" t="s">
        <v>142</v>
      </c>
      <c r="F21" s="122">
        <f>IF(F20=0,0,ROUND(F19/F20*100,1))</f>
        <v>0</v>
      </c>
      <c r="G21" s="309" t="s">
        <v>130</v>
      </c>
      <c r="H21" s="309"/>
      <c r="I21" s="309"/>
      <c r="J21" s="310"/>
    </row>
    <row r="22" spans="1:22" s="87" customFormat="1" ht="15" customHeight="1">
      <c r="A22" s="91"/>
      <c r="B22" s="90" t="s">
        <v>161</v>
      </c>
      <c r="C22" s="91"/>
      <c r="D22" s="123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0"/>
      <c r="P22" s="90"/>
      <c r="Q22" s="90"/>
      <c r="R22" s="90"/>
      <c r="S22" s="90"/>
      <c r="T22" s="90"/>
      <c r="U22" s="90"/>
      <c r="V22" s="90"/>
    </row>
    <row r="23" spans="2:11" s="87" customFormat="1" ht="12.75" customHeight="1">
      <c r="B23" s="364" t="s">
        <v>226</v>
      </c>
      <c r="C23" s="365"/>
      <c r="D23" s="365"/>
      <c r="E23" s="365"/>
      <c r="F23" s="365"/>
      <c r="G23" s="365"/>
      <c r="H23" s="365"/>
      <c r="I23" s="365"/>
      <c r="J23" s="365"/>
      <c r="K23" s="90"/>
    </row>
    <row r="24" spans="2:11" s="87" customFormat="1" ht="17.25" customHeight="1">
      <c r="B24" s="365"/>
      <c r="C24" s="365"/>
      <c r="D24" s="365"/>
      <c r="E24" s="365"/>
      <c r="F24" s="365"/>
      <c r="G24" s="365"/>
      <c r="H24" s="365"/>
      <c r="I24" s="365"/>
      <c r="J24" s="365"/>
      <c r="K24" s="90"/>
    </row>
    <row r="25" spans="2:11" s="87" customFormat="1" ht="13.5" customHeight="1">
      <c r="B25" s="274" t="s">
        <v>219</v>
      </c>
      <c r="D25" s="89"/>
      <c r="K25" s="90"/>
    </row>
    <row r="26" spans="2:11" s="87" customFormat="1" ht="13.5" customHeight="1">
      <c r="B26" s="272" t="s">
        <v>215</v>
      </c>
      <c r="D26" s="273" t="s">
        <v>212</v>
      </c>
      <c r="F26" s="87" t="s">
        <v>213</v>
      </c>
      <c r="I26" s="87" t="s">
        <v>214</v>
      </c>
      <c r="K26" s="90"/>
    </row>
    <row r="27" spans="2:11" s="87" customFormat="1" ht="13.5" customHeight="1">
      <c r="B27" s="272" t="s">
        <v>216</v>
      </c>
      <c r="D27" s="273" t="s">
        <v>212</v>
      </c>
      <c r="F27" s="87" t="s">
        <v>213</v>
      </c>
      <c r="I27" s="87" t="s">
        <v>214</v>
      </c>
      <c r="K27" s="90"/>
    </row>
    <row r="29" spans="4:11" s="87" customFormat="1" ht="15" customHeight="1">
      <c r="D29" s="89"/>
      <c r="K29" s="90"/>
    </row>
  </sheetData>
  <sheetProtection/>
  <mergeCells count="19">
    <mergeCell ref="I2:J3"/>
    <mergeCell ref="B4:C4"/>
    <mergeCell ref="B5:C5"/>
    <mergeCell ref="G14:J14"/>
    <mergeCell ref="C14:D14"/>
    <mergeCell ref="C16:C18"/>
    <mergeCell ref="G13:J13"/>
    <mergeCell ref="B14:B19"/>
    <mergeCell ref="C19:D19"/>
    <mergeCell ref="B2:D3"/>
    <mergeCell ref="B23:J24"/>
    <mergeCell ref="B10:J11"/>
    <mergeCell ref="B20:D20"/>
    <mergeCell ref="C15:D15"/>
    <mergeCell ref="G20:J20"/>
    <mergeCell ref="B21:D21"/>
    <mergeCell ref="G21:J21"/>
    <mergeCell ref="B13:E13"/>
    <mergeCell ref="G16:J16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95" r:id="rId1"/>
  <headerFooter alignWithMargins="0">
    <oddFooter>&amp;R&amp;"ＭＳ Ｐ明朝,斜体"&amp;9&amp;F-&amp;A&amp;"ＭＳ Ｐゴシック,標準"&amp;11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野澤郁雄(ふみお)</dc:creator>
  <cp:keywords/>
  <dc:description/>
  <cp:lastModifiedBy>高橋　一晶</cp:lastModifiedBy>
  <cp:lastPrinted>2023-07-18T01:54:04Z</cp:lastPrinted>
  <dcterms:created xsi:type="dcterms:W3CDTF">1997-01-08T22:48:59Z</dcterms:created>
  <dcterms:modified xsi:type="dcterms:W3CDTF">2023-07-18T01:56:05Z</dcterms:modified>
  <cp:category/>
  <cp:version/>
  <cp:contentType/>
  <cp:contentStatus/>
</cp:coreProperties>
</file>