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 企画情報担当(2G)\■施工パッケージ\●県ホームページ公表用\施工パッケージ単価計算書\施工パッケージ単価計算書280510版\"/>
    </mc:Choice>
  </mc:AlternateContent>
  <bookViews>
    <workbookView xWindow="120" yWindow="60" windowWidth="19395" windowHeight="7830" activeTab="3"/>
  </bookViews>
  <sheets>
    <sheet name="表紙" sheetId="20" r:id="rId1"/>
    <sheet name="改定内容" sheetId="25" r:id="rId2"/>
    <sheet name="使用方法" sheetId="21" r:id="rId3"/>
    <sheet name="様式" sheetId="1" r:id="rId4"/>
    <sheet name="記入例" sheetId="22" r:id="rId5"/>
    <sheet name="記入例 (2)" sheetId="23" r:id="rId6"/>
    <sheet name="Sheet7" sheetId="24" r:id="rId7"/>
  </sheets>
  <definedNames>
    <definedName name="_xlnm.Print_Area" localSheetId="4">記入例!$A$1:$AS$45</definedName>
    <definedName name="_xlnm.Print_Area" localSheetId="5">'記入例 (2)'!$A$1:$AS$45</definedName>
    <definedName name="_xlnm.Print_Area" localSheetId="3">様式!$A$1:$AS$45</definedName>
  </definedNames>
  <calcPr calcId="152511"/>
</workbook>
</file>

<file path=xl/calcChain.xml><?xml version="1.0" encoding="utf-8"?>
<calcChain xmlns="http://schemas.openxmlformats.org/spreadsheetml/2006/main">
  <c r="AY41" i="23" l="1"/>
  <c r="I33" i="23"/>
  <c r="I45" i="23"/>
  <c r="AA44" i="23"/>
  <c r="X44" i="23"/>
  <c r="U44" i="23"/>
  <c r="R44" i="23"/>
  <c r="I44" i="23"/>
  <c r="F44" i="23"/>
  <c r="AU45" i="23" s="1"/>
  <c r="AN41" i="23"/>
  <c r="AK41" i="23"/>
  <c r="AH41" i="23"/>
  <c r="BH44" i="23" s="1"/>
  <c r="AE41" i="23"/>
  <c r="O41" i="23"/>
  <c r="I41" i="23"/>
  <c r="AE40" i="23"/>
  <c r="X40" i="23"/>
  <c r="AX41" i="23" s="1"/>
  <c r="U40" i="23"/>
  <c r="R40" i="23"/>
  <c r="L40" i="23"/>
  <c r="AV41" i="23" s="1"/>
  <c r="I40" i="23"/>
  <c r="AU41" i="23" s="1"/>
  <c r="F40" i="23"/>
  <c r="AN37" i="23"/>
  <c r="AK37" i="23"/>
  <c r="AH37" i="23"/>
  <c r="AY37" i="23" s="1"/>
  <c r="AE37" i="23"/>
  <c r="AA37" i="23"/>
  <c r="U37" i="23"/>
  <c r="O37" i="23"/>
  <c r="I37" i="23"/>
  <c r="AE36" i="23"/>
  <c r="X36" i="23"/>
  <c r="AX37" i="23" s="1"/>
  <c r="U36" i="23"/>
  <c r="R36" i="23"/>
  <c r="O36" i="23"/>
  <c r="L36" i="23"/>
  <c r="I36" i="23"/>
  <c r="F36" i="23"/>
  <c r="AE33" i="23"/>
  <c r="AB33" i="23"/>
  <c r="Y33" i="23"/>
  <c r="U33" i="23"/>
  <c r="O33" i="23"/>
  <c r="Y32" i="23"/>
  <c r="AY33" i="23" s="1"/>
  <c r="R32" i="23"/>
  <c r="AW33" i="23" s="1"/>
  <c r="O32" i="23"/>
  <c r="L32" i="23"/>
  <c r="AV33" i="23" s="1"/>
  <c r="F32" i="23"/>
  <c r="AU33" i="23" s="1"/>
  <c r="E30" i="23"/>
  <c r="T25" i="23"/>
  <c r="AA40" i="23" s="1"/>
  <c r="N25" i="23"/>
  <c r="AA41" i="23" s="1"/>
  <c r="T24" i="23"/>
  <c r="N24" i="23"/>
  <c r="U41" i="23" s="1"/>
  <c r="T23" i="23"/>
  <c r="O40" i="23" s="1"/>
  <c r="N23" i="23"/>
  <c r="T22" i="23"/>
  <c r="N22" i="23"/>
  <c r="T19" i="23"/>
  <c r="AA36" i="23" s="1"/>
  <c r="T18" i="23"/>
  <c r="T17" i="23"/>
  <c r="T16" i="23"/>
  <c r="T13" i="23"/>
  <c r="U32" i="23" s="1"/>
  <c r="T12" i="23"/>
  <c r="T11" i="23"/>
  <c r="I32" i="23" s="1"/>
  <c r="I45" i="22"/>
  <c r="AA44" i="22"/>
  <c r="X44" i="22"/>
  <c r="U44" i="22"/>
  <c r="R44" i="22"/>
  <c r="BH45" i="22" s="1"/>
  <c r="I44" i="22"/>
  <c r="F44" i="22"/>
  <c r="AU45" i="22" s="1"/>
  <c r="AN41" i="22"/>
  <c r="AK41" i="22"/>
  <c r="AH41" i="22"/>
  <c r="BH44" i="22" s="1"/>
  <c r="AE41" i="22"/>
  <c r="U41" i="22"/>
  <c r="O41" i="22"/>
  <c r="I41" i="22"/>
  <c r="AE40" i="22"/>
  <c r="X40" i="22"/>
  <c r="AX41" i="22" s="1"/>
  <c r="U40" i="22"/>
  <c r="R40" i="22"/>
  <c r="O40" i="22"/>
  <c r="L40" i="22"/>
  <c r="I40" i="22"/>
  <c r="F40" i="22"/>
  <c r="AN37" i="22"/>
  <c r="AK37" i="22"/>
  <c r="AH37" i="22"/>
  <c r="AE37" i="22"/>
  <c r="AA37" i="22"/>
  <c r="U37" i="22"/>
  <c r="O37" i="22"/>
  <c r="I37" i="22"/>
  <c r="AE36" i="22"/>
  <c r="AY37" i="22" s="1"/>
  <c r="AA36" i="22"/>
  <c r="X36" i="22"/>
  <c r="U36" i="22"/>
  <c r="R36" i="22"/>
  <c r="O36" i="22"/>
  <c r="L36" i="22"/>
  <c r="I36" i="22"/>
  <c r="AU37" i="22" s="1"/>
  <c r="F36" i="22"/>
  <c r="AE33" i="22"/>
  <c r="AB33" i="22"/>
  <c r="Y33" i="22"/>
  <c r="U33" i="22"/>
  <c r="O33" i="22"/>
  <c r="I33" i="22"/>
  <c r="Y32" i="22"/>
  <c r="AY33" i="22" s="1"/>
  <c r="U32" i="22"/>
  <c r="R32" i="22"/>
  <c r="O32" i="22"/>
  <c r="L32" i="22"/>
  <c r="AV33" i="22" s="1"/>
  <c r="I32" i="22"/>
  <c r="F32" i="22"/>
  <c r="E30" i="22"/>
  <c r="T25" i="22"/>
  <c r="AA40" i="22" s="1"/>
  <c r="N25" i="22"/>
  <c r="AA41" i="22" s="1"/>
  <c r="T24" i="22"/>
  <c r="N24" i="22"/>
  <c r="T23" i="22"/>
  <c r="N23" i="22"/>
  <c r="T22" i="22"/>
  <c r="N22" i="22"/>
  <c r="T19" i="22"/>
  <c r="T18" i="22"/>
  <c r="T17" i="22"/>
  <c r="T16" i="22"/>
  <c r="T13" i="22"/>
  <c r="T12" i="22"/>
  <c r="T11" i="22"/>
  <c r="T13" i="1"/>
  <c r="T12" i="1"/>
  <c r="T11" i="1"/>
  <c r="AY41" i="22" l="1"/>
  <c r="AW33" i="22"/>
  <c r="AU37" i="23"/>
  <c r="AU33" i="22"/>
  <c r="AW37" i="22"/>
  <c r="AV37" i="22"/>
  <c r="AX37" i="22"/>
  <c r="AW37" i="23"/>
  <c r="AV37" i="23"/>
  <c r="BA37" i="23" s="1"/>
  <c r="AW41" i="22"/>
  <c r="AV41" i="22"/>
  <c r="AU41" i="22"/>
  <c r="BA33" i="22"/>
  <c r="BA33" i="23"/>
  <c r="AY45" i="23"/>
  <c r="AW41" i="23"/>
  <c r="BA41" i="23" s="1"/>
  <c r="BH45" i="23"/>
  <c r="AY45" i="22"/>
  <c r="BA37" i="22" l="1"/>
  <c r="BA41" i="22"/>
  <c r="BA45" i="23"/>
  <c r="AF44" i="23" s="1"/>
  <c r="BA45" i="22" l="1"/>
  <c r="AF44" i="22" s="1"/>
  <c r="E30" i="1"/>
  <c r="I44" i="1"/>
  <c r="N25" i="1"/>
  <c r="AA41" i="1" s="1"/>
  <c r="N24" i="1"/>
  <c r="U41" i="1" s="1"/>
  <c r="N23" i="1"/>
  <c r="O41" i="1" s="1"/>
  <c r="N22" i="1"/>
  <c r="I41" i="1" s="1"/>
  <c r="T25" i="1"/>
  <c r="AA40" i="1" s="1"/>
  <c r="T24" i="1"/>
  <c r="U40" i="1" s="1"/>
  <c r="T23" i="1"/>
  <c r="O40" i="1" s="1"/>
  <c r="T22" i="1"/>
  <c r="I40" i="1" s="1"/>
  <c r="T19" i="1"/>
  <c r="AA36" i="1" s="1"/>
  <c r="T18" i="1"/>
  <c r="U36" i="1" s="1"/>
  <c r="T17" i="1"/>
  <c r="O36" i="1" s="1"/>
  <c r="T16" i="1"/>
  <c r="I36" i="1" s="1"/>
  <c r="U32" i="1"/>
  <c r="O32" i="1"/>
  <c r="I32" i="1"/>
  <c r="AA44" i="1"/>
  <c r="I45" i="1"/>
  <c r="F44" i="1"/>
  <c r="X44" i="1"/>
  <c r="U44" i="1"/>
  <c r="R44" i="1"/>
  <c r="AE40" i="1"/>
  <c r="AN41" i="1"/>
  <c r="AK41" i="1"/>
  <c r="AH41" i="1"/>
  <c r="AE41" i="1"/>
  <c r="X40" i="1"/>
  <c r="R40" i="1"/>
  <c r="L40" i="1"/>
  <c r="F40" i="1"/>
  <c r="AN37" i="1"/>
  <c r="AE36" i="1"/>
  <c r="AK37" i="1"/>
  <c r="AH37" i="1"/>
  <c r="AE37" i="1"/>
  <c r="AA37" i="1"/>
  <c r="X36" i="1"/>
  <c r="U37" i="1"/>
  <c r="R36" i="1"/>
  <c r="O37" i="1"/>
  <c r="L36" i="1"/>
  <c r="I37" i="1"/>
  <c r="F36" i="1"/>
  <c r="Y32" i="1"/>
  <c r="AE33" i="1"/>
  <c r="AB33" i="1"/>
  <c r="Y33" i="1"/>
  <c r="U33" i="1"/>
  <c r="R32" i="1"/>
  <c r="O33" i="1"/>
  <c r="L32" i="1"/>
  <c r="I33" i="1"/>
  <c r="F32" i="1"/>
  <c r="AV37" i="1" l="1"/>
  <c r="AY41" i="1"/>
  <c r="AY37" i="1"/>
  <c r="AX41" i="1"/>
  <c r="AY33" i="1"/>
  <c r="AU45" i="1"/>
  <c r="AU33" i="1"/>
  <c r="AV41" i="1"/>
  <c r="AW41" i="1"/>
  <c r="AX37" i="1"/>
  <c r="AW33" i="1"/>
  <c r="AW37" i="1"/>
  <c r="AU37" i="1"/>
  <c r="AV33" i="1"/>
  <c r="AY45" i="1"/>
  <c r="BH44" i="1"/>
  <c r="AU41" i="1"/>
  <c r="BH45" i="1"/>
  <c r="BA33" i="1" l="1"/>
  <c r="BA41" i="1"/>
  <c r="BA37" i="1"/>
  <c r="BA45" i="1" l="1"/>
  <c r="AF44" i="1" s="1"/>
</calcChain>
</file>

<file path=xl/comments1.xml><?xml version="1.0" encoding="utf-8"?>
<comments xmlns="http://schemas.openxmlformats.org/spreadsheetml/2006/main">
  <authors>
    <author>栃木県</author>
  </authors>
  <commentList>
    <comment ref="AF4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最終的な計算結果の有効数字５桁目以降切り上げとし、有効数字４桁で表示</t>
        </r>
      </text>
    </comment>
  </commentList>
</comments>
</file>

<file path=xl/comments2.xml><?xml version="1.0" encoding="utf-8"?>
<comments xmlns="http://schemas.openxmlformats.org/spreadsheetml/2006/main">
  <authors>
    <author>栃木県</author>
  </authors>
  <commentList>
    <comment ref="AF4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最終的な計算結果の有効数字５桁目以降切り上げとし、有効数字４桁で表示</t>
        </r>
      </text>
    </comment>
  </commentList>
</comments>
</file>

<file path=xl/comments3.xml><?xml version="1.0" encoding="utf-8"?>
<comments xmlns="http://schemas.openxmlformats.org/spreadsheetml/2006/main">
  <authors>
    <author>栃木県</author>
  </authors>
  <commentList>
    <comment ref="AF4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最終的な計算結果の有効数字５桁目以降切り上げとし、有効数字４桁で表示</t>
        </r>
      </text>
    </comment>
  </commentList>
</comments>
</file>

<file path=xl/sharedStrings.xml><?xml version="1.0" encoding="utf-8"?>
<sst xmlns="http://schemas.openxmlformats.org/spreadsheetml/2006/main" count="400" uniqueCount="119">
  <si>
    <t>K1</t>
    <phoneticPr fontId="2"/>
  </si>
  <si>
    <t>K2</t>
    <phoneticPr fontId="2"/>
  </si>
  <si>
    <t>K3</t>
    <phoneticPr fontId="2"/>
  </si>
  <si>
    <t>R1</t>
    <phoneticPr fontId="2"/>
  </si>
  <si>
    <t>R2</t>
    <phoneticPr fontId="2"/>
  </si>
  <si>
    <t>R3</t>
    <phoneticPr fontId="2"/>
  </si>
  <si>
    <t>R4</t>
    <phoneticPr fontId="2"/>
  </si>
  <si>
    <t>Z1</t>
    <phoneticPr fontId="2"/>
  </si>
  <si>
    <t>Z2</t>
    <phoneticPr fontId="2"/>
  </si>
  <si>
    <t>Z3</t>
  </si>
  <si>
    <t>Z4</t>
  </si>
  <si>
    <t>K</t>
    <phoneticPr fontId="2"/>
  </si>
  <si>
    <t>R</t>
    <phoneticPr fontId="2"/>
  </si>
  <si>
    <t>Z</t>
    <phoneticPr fontId="2"/>
  </si>
  <si>
    <t>構成比（％）</t>
    <rPh sb="0" eb="3">
      <t>コウセイヒ</t>
    </rPh>
    <phoneticPr fontId="2"/>
  </si>
  <si>
    <t>東京(H24.9)</t>
    <rPh sb="0" eb="2">
      <t>トウキョウ</t>
    </rPh>
    <phoneticPr fontId="2"/>
  </si>
  <si>
    <t>円</t>
    <rPh sb="0" eb="1">
      <t>エン</t>
    </rPh>
    <phoneticPr fontId="2"/>
  </si>
  <si>
    <t>標準単価：</t>
    <rPh sb="0" eb="2">
      <t>ヒョウジュン</t>
    </rPh>
    <rPh sb="2" eb="4">
      <t>タンカ</t>
    </rPh>
    <phoneticPr fontId="2"/>
  </si>
  <si>
    <t>条件区分：</t>
    <rPh sb="0" eb="2">
      <t>ジョウケン</t>
    </rPh>
    <rPh sb="2" eb="4">
      <t>クブン</t>
    </rPh>
    <phoneticPr fontId="2"/>
  </si>
  <si>
    <t>施工Ｐ名称：</t>
    <rPh sb="0" eb="2">
      <t>セコウ</t>
    </rPh>
    <rPh sb="3" eb="5">
      <t>メイショウ</t>
    </rPh>
    <phoneticPr fontId="2"/>
  </si>
  <si>
    <t>×</t>
    <phoneticPr fontId="2"/>
  </si>
  <si>
    <t>＋</t>
    <phoneticPr fontId="2"/>
  </si>
  <si>
    <t>）×</t>
    <phoneticPr fontId="2"/>
  </si>
  <si>
    <t>＋（</t>
    <phoneticPr fontId="2"/>
  </si>
  <si>
    <t>－</t>
    <phoneticPr fontId="2"/>
  </si>
  <si>
    <t>（円／単位）</t>
    <rPh sb="1" eb="2">
      <t>エン</t>
    </rPh>
    <rPh sb="3" eb="5">
      <t>タンイ</t>
    </rPh>
    <phoneticPr fontId="2"/>
  </si>
  <si>
    <t>代表機労材規格</t>
    <rPh sb="0" eb="2">
      <t>ダイヒョウ</t>
    </rPh>
    <rPh sb="2" eb="3">
      <t>キ</t>
    </rPh>
    <rPh sb="3" eb="4">
      <t>ロウ</t>
    </rPh>
    <rPh sb="4" eb="5">
      <t>ザイ</t>
    </rPh>
    <rPh sb="5" eb="7">
      <t>キカク</t>
    </rPh>
    <phoneticPr fontId="2"/>
  </si>
  <si>
    <t>標準数量</t>
    <rPh sb="0" eb="2">
      <t>ヒョウジュン</t>
    </rPh>
    <rPh sb="2" eb="4">
      <t>スウリョウ</t>
    </rPh>
    <phoneticPr fontId="2"/>
  </si>
  <si>
    <t>東京単価</t>
    <rPh sb="0" eb="2">
      <t>トウキョウ</t>
    </rPh>
    <rPh sb="2" eb="4">
      <t>タンカ</t>
    </rPh>
    <phoneticPr fontId="2"/>
  </si>
  <si>
    <t>使用数量</t>
    <rPh sb="0" eb="2">
      <t>シヨウ</t>
    </rPh>
    <rPh sb="2" eb="4">
      <t>スウリョウ</t>
    </rPh>
    <phoneticPr fontId="2"/>
  </si>
  <si>
    <t>栃木単価</t>
    <rPh sb="0" eb="2">
      <t>トチギ</t>
    </rPh>
    <rPh sb="2" eb="4">
      <t>タンカ</t>
    </rPh>
    <phoneticPr fontId="2"/>
  </si>
  <si>
    <t>規格変更した材料名</t>
  </si>
  <si>
    <t>代表機械規格</t>
    <rPh sb="0" eb="2">
      <t>ダイヒョウ</t>
    </rPh>
    <rPh sb="2" eb="4">
      <t>キカイ</t>
    </rPh>
    <rPh sb="4" eb="6">
      <t>キカク</t>
    </rPh>
    <phoneticPr fontId="2"/>
  </si>
  <si>
    <t>代表労務規格</t>
    <rPh sb="0" eb="2">
      <t>ダイヒョウ</t>
    </rPh>
    <rPh sb="2" eb="4">
      <t>ロウム</t>
    </rPh>
    <rPh sb="4" eb="6">
      <t>キカク</t>
    </rPh>
    <phoneticPr fontId="2"/>
  </si>
  <si>
    <t>代表材料規格</t>
    <rPh sb="0" eb="2">
      <t>ダイヒョウ</t>
    </rPh>
    <rPh sb="2" eb="4">
      <t>ザイリョウ</t>
    </rPh>
    <rPh sb="4" eb="6">
      <t>キカク</t>
    </rPh>
    <phoneticPr fontId="2"/>
  </si>
  <si>
    <t>割増率(%)</t>
    <rPh sb="0" eb="2">
      <t>ワリマシ</t>
    </rPh>
    <rPh sb="2" eb="3">
      <t>リツ</t>
    </rPh>
    <phoneticPr fontId="2"/>
  </si>
  <si>
    <t>【機械経費の補正】※１</t>
    <rPh sb="1" eb="3">
      <t>キカイ</t>
    </rPh>
    <rPh sb="3" eb="5">
      <t>ケイヒ</t>
    </rPh>
    <rPh sb="6" eb="8">
      <t>ホセイ</t>
    </rPh>
    <phoneticPr fontId="2"/>
  </si>
  <si>
    <t>【労務費の補正】※２</t>
    <rPh sb="1" eb="4">
      <t>ロウムヒ</t>
    </rPh>
    <rPh sb="5" eb="7">
      <t>ホセイ</t>
    </rPh>
    <phoneticPr fontId="2"/>
  </si>
  <si>
    <t>【材料規格の変更】※３</t>
    <rPh sb="1" eb="3">
      <t>ザイリョウ</t>
    </rPh>
    <rPh sb="3" eb="5">
      <t>キカク</t>
    </rPh>
    <rPh sb="6" eb="8">
      <t>ヘンコウ</t>
    </rPh>
    <phoneticPr fontId="2"/>
  </si>
  <si>
    <t>【材料の実数入力】※４</t>
    <rPh sb="1" eb="3">
      <t>ザイリョウ</t>
    </rPh>
    <rPh sb="4" eb="6">
      <t>ジッスウ</t>
    </rPh>
    <rPh sb="6" eb="8">
      <t>ニュウリョク</t>
    </rPh>
    <phoneticPr fontId="2"/>
  </si>
  <si>
    <t>※３）代表材料規格以外の積算単価を算出する場合</t>
    <phoneticPr fontId="2"/>
  </si>
  <si>
    <t>は、</t>
    <phoneticPr fontId="2"/>
  </si>
  <si>
    <t>普通作業員</t>
    <rPh sb="0" eb="5">
      <t>フツウサギョウイン</t>
    </rPh>
    <phoneticPr fontId="2"/>
  </si>
  <si>
    <t>土木一般世話役</t>
    <rPh sb="0" eb="2">
      <t>ドボク</t>
    </rPh>
    <rPh sb="2" eb="4">
      <t>イッパン</t>
    </rPh>
    <rPh sb="4" eb="7">
      <t>セワヤク</t>
    </rPh>
    <phoneticPr fontId="2"/>
  </si>
  <si>
    <t>S</t>
    <phoneticPr fontId="2"/>
  </si>
  <si>
    <t>＋</t>
    <phoneticPr fontId="2"/>
  </si>
  <si>
    <t>×</t>
    <phoneticPr fontId="2"/>
  </si>
  <si>
    <r>
      <rPr>
        <sz val="16"/>
        <color theme="1"/>
        <rFont val="ＭＳ Ｐゴシック"/>
        <family val="3"/>
        <charset val="128"/>
        <scheme val="minor"/>
      </rPr>
      <t>｝</t>
    </r>
    <r>
      <rPr>
        <sz val="11"/>
        <color theme="1"/>
        <rFont val="ＭＳ Ｐゴシック"/>
        <family val="2"/>
        <charset val="128"/>
        <scheme val="minor"/>
      </rPr>
      <t>＝</t>
    </r>
    <phoneticPr fontId="2"/>
  </si>
  <si>
    <r>
      <t>×</t>
    </r>
    <r>
      <rPr>
        <sz val="16"/>
        <color theme="1"/>
        <rFont val="ＭＳ Ｐゴシック"/>
        <family val="3"/>
        <charset val="128"/>
        <scheme val="minor"/>
      </rPr>
      <t>｛</t>
    </r>
    <r>
      <rPr>
        <sz val="11"/>
        <color theme="1"/>
        <rFont val="ＭＳ Ｐゴシック"/>
        <family val="3"/>
        <charset val="128"/>
        <scheme val="minor"/>
      </rPr>
      <t>（</t>
    </r>
    <phoneticPr fontId="2"/>
  </si>
  <si>
    <t>に当該材料の単価を直入力し、</t>
    <rPh sb="9" eb="10">
      <t>ジカ</t>
    </rPh>
    <phoneticPr fontId="2"/>
  </si>
  <si>
    <t>規格変更した材料名を※３下欄にメモする。</t>
    <rPh sb="0" eb="2">
      <t>キカク</t>
    </rPh>
    <rPh sb="2" eb="4">
      <t>ヘンコウ</t>
    </rPh>
    <rPh sb="6" eb="9">
      <t>ザイリョウメイ</t>
    </rPh>
    <rPh sb="12" eb="13">
      <t>シタ</t>
    </rPh>
    <rPh sb="13" eb="14">
      <t>ラン</t>
    </rPh>
    <phoneticPr fontId="2"/>
  </si>
  <si>
    <t>K1</t>
    <phoneticPr fontId="2"/>
  </si>
  <si>
    <t>K2</t>
    <phoneticPr fontId="2"/>
  </si>
  <si>
    <t>K3</t>
    <phoneticPr fontId="2"/>
  </si>
  <si>
    <t>R1</t>
    <phoneticPr fontId="2"/>
  </si>
  <si>
    <t>R2</t>
    <phoneticPr fontId="2"/>
  </si>
  <si>
    <t>R3</t>
    <phoneticPr fontId="2"/>
  </si>
  <si>
    <t>R4</t>
    <phoneticPr fontId="2"/>
  </si>
  <si>
    <t>Z1</t>
    <phoneticPr fontId="2"/>
  </si>
  <si>
    <t>Z2</t>
    <phoneticPr fontId="2"/>
  </si>
  <si>
    <t>Z3</t>
    <phoneticPr fontId="2"/>
  </si>
  <si>
    <t>Z4</t>
    <phoneticPr fontId="2"/>
  </si>
  <si>
    <t>S</t>
    <phoneticPr fontId="2"/>
  </si>
  <si>
    <t>K補正</t>
    <rPh sb="1" eb="3">
      <t>ホセイ</t>
    </rPh>
    <phoneticPr fontId="2"/>
  </si>
  <si>
    <t>R補正</t>
    <rPh sb="1" eb="3">
      <t>ホセイ</t>
    </rPh>
    <phoneticPr fontId="2"/>
  </si>
  <si>
    <t>Z補正</t>
    <rPh sb="1" eb="3">
      <t>ホセイ</t>
    </rPh>
    <phoneticPr fontId="2"/>
  </si>
  <si>
    <t>全補正</t>
    <rPh sb="0" eb="1">
      <t>ゼン</t>
    </rPh>
    <rPh sb="1" eb="3">
      <t>ホセイ</t>
    </rPh>
    <phoneticPr fontId="2"/>
  </si>
  <si>
    <t>最終結果</t>
    <rPh sb="0" eb="2">
      <t>サイシュウ</t>
    </rPh>
    <rPh sb="2" eb="4">
      <t>ケッカ</t>
    </rPh>
    <phoneticPr fontId="2"/>
  </si>
  <si>
    <t>K行</t>
    <rPh sb="1" eb="2">
      <t>ギョウ</t>
    </rPh>
    <phoneticPr fontId="2"/>
  </si>
  <si>
    <t>R行</t>
    <rPh sb="1" eb="2">
      <t>ギョウ</t>
    </rPh>
    <phoneticPr fontId="2"/>
  </si>
  <si>
    <t>Z行</t>
    <rPh sb="1" eb="2">
      <t>ギョウ</t>
    </rPh>
    <phoneticPr fontId="2"/>
  </si>
  <si>
    <t>※２）労務費の補正（時間外の賃金割増等）をする場合は、補正前単価を「栃木単価」欄（橙ｾﾙ）に入力し、割増率を乗じた額が☆B欄に自動計算される。その際、同労務の黄ｾﾙは空欄とすること。</t>
    <rPh sb="3" eb="6">
      <t>ロウムヒ</t>
    </rPh>
    <rPh sb="7" eb="9">
      <t>ホセイ</t>
    </rPh>
    <rPh sb="10" eb="13">
      <t>ジカンガイ</t>
    </rPh>
    <rPh sb="14" eb="16">
      <t>チンギン</t>
    </rPh>
    <rPh sb="16" eb="18">
      <t>ワリマシ</t>
    </rPh>
    <rPh sb="18" eb="19">
      <t>トウ</t>
    </rPh>
    <rPh sb="23" eb="25">
      <t>バアイ</t>
    </rPh>
    <rPh sb="27" eb="29">
      <t>ホセイ</t>
    </rPh>
    <rPh sb="29" eb="30">
      <t>マエ</t>
    </rPh>
    <rPh sb="30" eb="32">
      <t>タンカ</t>
    </rPh>
    <rPh sb="34" eb="36">
      <t>トチギ</t>
    </rPh>
    <rPh sb="36" eb="38">
      <t>タンカ</t>
    </rPh>
    <rPh sb="39" eb="40">
      <t>ラン</t>
    </rPh>
    <rPh sb="41" eb="42">
      <t>ダイダイ</t>
    </rPh>
    <rPh sb="46" eb="48">
      <t>ニュウリョク</t>
    </rPh>
    <rPh sb="50" eb="52">
      <t>ワリマシ</t>
    </rPh>
    <rPh sb="52" eb="53">
      <t>リツ</t>
    </rPh>
    <rPh sb="54" eb="55">
      <t>ジョウ</t>
    </rPh>
    <rPh sb="57" eb="58">
      <t>ガク</t>
    </rPh>
    <rPh sb="61" eb="62">
      <t>ラン</t>
    </rPh>
    <rPh sb="63" eb="65">
      <t>ジドウ</t>
    </rPh>
    <rPh sb="65" eb="67">
      <t>ケイサン</t>
    </rPh>
    <rPh sb="76" eb="78">
      <t>ロウム</t>
    </rPh>
    <rPh sb="79" eb="80">
      <t>キ</t>
    </rPh>
    <phoneticPr fontId="2"/>
  </si>
  <si>
    <t>※４）安定処理の固化材（5.25t/100m2）等、材料の実数入力がある場合は、代表材料規格の標準数量（橙ｾﾙ）に東京単価を乗じた額が★Cに、また設計の使用数量（橙ｾﾙ）に栃木単価を乗じた額が☆Cに自動計算される。その際、同材料の黄ｾﾙは空欄とすること。</t>
    <rPh sb="3" eb="7">
      <t>アンテイショリ</t>
    </rPh>
    <rPh sb="8" eb="10">
      <t>コカ</t>
    </rPh>
    <rPh sb="10" eb="11">
      <t>ザイ</t>
    </rPh>
    <rPh sb="24" eb="25">
      <t>トウ</t>
    </rPh>
    <rPh sb="26" eb="28">
      <t>ザイリョウ</t>
    </rPh>
    <rPh sb="29" eb="31">
      <t>ジッスウ</t>
    </rPh>
    <rPh sb="31" eb="33">
      <t>ニュウリョク</t>
    </rPh>
    <rPh sb="36" eb="38">
      <t>バアイ</t>
    </rPh>
    <rPh sb="40" eb="42">
      <t>ダイヒョウ</t>
    </rPh>
    <rPh sb="42" eb="44">
      <t>ザイリョウ</t>
    </rPh>
    <rPh sb="44" eb="46">
      <t>キカク</t>
    </rPh>
    <rPh sb="47" eb="49">
      <t>ヒョウジュン</t>
    </rPh>
    <rPh sb="49" eb="51">
      <t>スウリョウ</t>
    </rPh>
    <rPh sb="52" eb="53">
      <t>ダイダイ</t>
    </rPh>
    <rPh sb="57" eb="59">
      <t>トウキョウ</t>
    </rPh>
    <rPh sb="59" eb="61">
      <t>タンカ</t>
    </rPh>
    <rPh sb="62" eb="63">
      <t>ジョウ</t>
    </rPh>
    <rPh sb="65" eb="66">
      <t>ガク</t>
    </rPh>
    <rPh sb="73" eb="75">
      <t>セッケイ</t>
    </rPh>
    <rPh sb="76" eb="78">
      <t>シヨウ</t>
    </rPh>
    <rPh sb="78" eb="80">
      <t>スウリョウ</t>
    </rPh>
    <rPh sb="81" eb="82">
      <t>ダイダイ</t>
    </rPh>
    <rPh sb="86" eb="88">
      <t>トチギ</t>
    </rPh>
    <rPh sb="88" eb="90">
      <t>タンカ</t>
    </rPh>
    <rPh sb="91" eb="92">
      <t>ジョウ</t>
    </rPh>
    <rPh sb="94" eb="95">
      <t>ガク</t>
    </rPh>
    <rPh sb="99" eb="101">
      <t>ジドウ</t>
    </rPh>
    <rPh sb="101" eb="103">
      <t>ケイサン</t>
    </rPh>
    <rPh sb="112" eb="114">
      <t>ザイリョウ</t>
    </rPh>
    <phoneticPr fontId="2"/>
  </si>
  <si>
    <t>施工パッケージ単価計算書</t>
    <rPh sb="0" eb="2">
      <t>セコウ</t>
    </rPh>
    <rPh sb="7" eb="9">
      <t>タンカ</t>
    </rPh>
    <rPh sb="9" eb="11">
      <t>ケイサン</t>
    </rPh>
    <rPh sb="11" eb="12">
      <t>ショ</t>
    </rPh>
    <phoneticPr fontId="2"/>
  </si>
  <si>
    <t>栃木県県土整備部</t>
    <rPh sb="0" eb="3">
      <t>トチギケン</t>
    </rPh>
    <rPh sb="3" eb="4">
      <t>ケン</t>
    </rPh>
    <rPh sb="4" eb="5">
      <t>ド</t>
    </rPh>
    <rPh sb="5" eb="7">
      <t>セイビ</t>
    </rPh>
    <rPh sb="7" eb="8">
      <t>ブ</t>
    </rPh>
    <phoneticPr fontId="2"/>
  </si>
  <si>
    <t>施工パッケージ単価計算書の取り扱い説明書</t>
    <rPh sb="0" eb="2">
      <t>セコウ</t>
    </rPh>
    <rPh sb="7" eb="9">
      <t>タンカ</t>
    </rPh>
    <rPh sb="9" eb="11">
      <t>ケイサン</t>
    </rPh>
    <rPh sb="11" eb="12">
      <t>ショ</t>
    </rPh>
    <rPh sb="13" eb="14">
      <t>ト</t>
    </rPh>
    <rPh sb="15" eb="16">
      <t>アツカ</t>
    </rPh>
    <rPh sb="17" eb="20">
      <t>セツメイショ</t>
    </rPh>
    <phoneticPr fontId="2"/>
  </si>
  <si>
    <t>　本計算書は１個の施工パッケージ単価を算出するためのツールです。</t>
    <rPh sb="1" eb="2">
      <t>ホン</t>
    </rPh>
    <rPh sb="2" eb="4">
      <t>ケイサン</t>
    </rPh>
    <rPh sb="4" eb="5">
      <t>ショ</t>
    </rPh>
    <rPh sb="7" eb="8">
      <t>コ</t>
    </rPh>
    <rPh sb="9" eb="11">
      <t>セコウ</t>
    </rPh>
    <rPh sb="16" eb="18">
      <t>タンカ</t>
    </rPh>
    <rPh sb="19" eb="21">
      <t>サンシュツ</t>
    </rPh>
    <phoneticPr fontId="2"/>
  </si>
  <si>
    <t>●パッケージ単価算出の流れ</t>
    <rPh sb="6" eb="8">
      <t>タンカ</t>
    </rPh>
    <rPh sb="8" eb="10">
      <t>サンシュツ</t>
    </rPh>
    <rPh sb="11" eb="12">
      <t>ナガ</t>
    </rPh>
    <phoneticPr fontId="2"/>
  </si>
  <si>
    <t>１．「施工Ｐ名称」、「条件区分」及び「代表機労材規格」を入力する。（自動計算に関係なし）</t>
    <rPh sb="3" eb="5">
      <t>セコウ</t>
    </rPh>
    <rPh sb="6" eb="8">
      <t>メイショウ</t>
    </rPh>
    <rPh sb="11" eb="13">
      <t>ジョウケン</t>
    </rPh>
    <rPh sb="13" eb="15">
      <t>クブン</t>
    </rPh>
    <rPh sb="16" eb="17">
      <t>オヨ</t>
    </rPh>
    <rPh sb="19" eb="21">
      <t>ダイヒョウ</t>
    </rPh>
    <rPh sb="21" eb="22">
      <t>キ</t>
    </rPh>
    <rPh sb="22" eb="23">
      <t>ロウ</t>
    </rPh>
    <rPh sb="23" eb="24">
      <t>ザイ</t>
    </rPh>
    <rPh sb="24" eb="26">
      <t>キカク</t>
    </rPh>
    <rPh sb="28" eb="30">
      <t>ニュウリョク</t>
    </rPh>
    <rPh sb="34" eb="36">
      <t>ジドウ</t>
    </rPh>
    <rPh sb="36" eb="38">
      <t>ケイサン</t>
    </rPh>
    <rPh sb="39" eb="41">
      <t>カンケイ</t>
    </rPh>
    <phoneticPr fontId="2"/>
  </si>
  <si>
    <t>２．施工パッケージ型積算方式標準単価表（＠栃木県ＨＰ）に掲載された標準単価及び機労材構成比を入力する。（無い場合は空欄のまま）</t>
    <rPh sb="2" eb="4">
      <t>セコウ</t>
    </rPh>
    <rPh sb="9" eb="10">
      <t>ガタ</t>
    </rPh>
    <rPh sb="10" eb="12">
      <t>セキサン</t>
    </rPh>
    <rPh sb="12" eb="14">
      <t>ホウシキ</t>
    </rPh>
    <rPh sb="14" eb="16">
      <t>ヒョウジュン</t>
    </rPh>
    <rPh sb="16" eb="18">
      <t>タンカ</t>
    </rPh>
    <rPh sb="18" eb="19">
      <t>オモテ</t>
    </rPh>
    <rPh sb="21" eb="24">
      <t>トチギケン</t>
    </rPh>
    <rPh sb="28" eb="30">
      <t>ケイサイ</t>
    </rPh>
    <rPh sb="33" eb="35">
      <t>ヒョウジュン</t>
    </rPh>
    <rPh sb="35" eb="37">
      <t>タンカ</t>
    </rPh>
    <rPh sb="37" eb="38">
      <t>オヨ</t>
    </rPh>
    <rPh sb="39" eb="40">
      <t>キ</t>
    </rPh>
    <rPh sb="40" eb="41">
      <t>ロウ</t>
    </rPh>
    <rPh sb="41" eb="42">
      <t>ザイ</t>
    </rPh>
    <rPh sb="42" eb="45">
      <t>コウセイヒ</t>
    </rPh>
    <rPh sb="46" eb="48">
      <t>ニュウリョク</t>
    </rPh>
    <rPh sb="52" eb="53">
      <t>ナ</t>
    </rPh>
    <rPh sb="54" eb="56">
      <t>バアイ</t>
    </rPh>
    <rPh sb="57" eb="59">
      <t>クウラン</t>
    </rPh>
    <phoneticPr fontId="2"/>
  </si>
  <si>
    <t>３．「東京（H24.9）」欄に平成24年9月東京単価を入力する。（無い場合は空欄のまま）</t>
    <rPh sb="3" eb="5">
      <t>トウキョウ</t>
    </rPh>
    <rPh sb="13" eb="14">
      <t>ラン</t>
    </rPh>
    <rPh sb="15" eb="17">
      <t>ヘイセイ</t>
    </rPh>
    <rPh sb="19" eb="20">
      <t>ネン</t>
    </rPh>
    <rPh sb="21" eb="22">
      <t>ガツ</t>
    </rPh>
    <rPh sb="22" eb="24">
      <t>トウキョウ</t>
    </rPh>
    <rPh sb="24" eb="26">
      <t>タンカ</t>
    </rPh>
    <rPh sb="27" eb="29">
      <t>ニュウリョク</t>
    </rPh>
    <rPh sb="33" eb="34">
      <t>ナ</t>
    </rPh>
    <rPh sb="35" eb="37">
      <t>バアイ</t>
    </rPh>
    <rPh sb="38" eb="40">
      <t>クウラン</t>
    </rPh>
    <phoneticPr fontId="2"/>
  </si>
  <si>
    <t>→基本的には１～４の操作でパッケージ単価が算出されます。</t>
    <rPh sb="1" eb="4">
      <t>キホンテキ</t>
    </rPh>
    <rPh sb="10" eb="12">
      <t>ソウサ</t>
    </rPh>
    <rPh sb="18" eb="20">
      <t>タンカ</t>
    </rPh>
    <rPh sb="21" eb="23">
      <t>サンシュツ</t>
    </rPh>
    <phoneticPr fontId="2"/>
  </si>
  <si>
    <t>　</t>
    <phoneticPr fontId="2"/>
  </si>
  <si>
    <t>○各種補正については、計算書の※１～※４を参照してください。</t>
    <rPh sb="1" eb="3">
      <t>カクシュ</t>
    </rPh>
    <rPh sb="3" eb="5">
      <t>ホセイ</t>
    </rPh>
    <rPh sb="11" eb="13">
      <t>ケイサン</t>
    </rPh>
    <rPh sb="13" eb="14">
      <t>ショ</t>
    </rPh>
    <rPh sb="21" eb="23">
      <t>サンショウ</t>
    </rPh>
    <phoneticPr fontId="2"/>
  </si>
  <si>
    <t>○本計算書による計算結果は有効数字４桁（５桁目を切り上げ）の端数処理をしますが、桁の表示は小数第３位まで行っています。</t>
    <rPh sb="1" eb="2">
      <t>ホン</t>
    </rPh>
    <rPh sb="2" eb="4">
      <t>ケイサン</t>
    </rPh>
    <rPh sb="4" eb="5">
      <t>ショ</t>
    </rPh>
    <rPh sb="8" eb="10">
      <t>ケイサン</t>
    </rPh>
    <rPh sb="10" eb="12">
      <t>ケッカ</t>
    </rPh>
    <rPh sb="13" eb="15">
      <t>ユウコウ</t>
    </rPh>
    <rPh sb="15" eb="17">
      <t>スウジ</t>
    </rPh>
    <rPh sb="18" eb="19">
      <t>ケタ</t>
    </rPh>
    <rPh sb="21" eb="22">
      <t>ケタ</t>
    </rPh>
    <rPh sb="22" eb="23">
      <t>メ</t>
    </rPh>
    <rPh sb="24" eb="25">
      <t>キ</t>
    </rPh>
    <rPh sb="26" eb="27">
      <t>ア</t>
    </rPh>
    <rPh sb="30" eb="32">
      <t>ハスウ</t>
    </rPh>
    <rPh sb="32" eb="34">
      <t>ショリ</t>
    </rPh>
    <rPh sb="40" eb="41">
      <t>ケタ</t>
    </rPh>
    <rPh sb="42" eb="44">
      <t>ヒョウジ</t>
    </rPh>
    <rPh sb="45" eb="47">
      <t>ショウスウ</t>
    </rPh>
    <rPh sb="47" eb="48">
      <t>ダイ</t>
    </rPh>
    <rPh sb="49" eb="50">
      <t>イ</t>
    </rPh>
    <rPh sb="52" eb="53">
      <t>オコナ</t>
    </rPh>
    <phoneticPr fontId="2"/>
  </si>
  <si>
    <t>　（例）計算結果 = 123.456・・・</t>
    <rPh sb="2" eb="3">
      <t>レイ</t>
    </rPh>
    <rPh sb="4" eb="6">
      <t>ケイサン</t>
    </rPh>
    <rPh sb="6" eb="8">
      <t>ケッカ</t>
    </rPh>
    <phoneticPr fontId="2"/>
  </si>
  <si>
    <t>→ 123.500　と表示される。</t>
    <rPh sb="11" eb="13">
      <t>ヒョウジ</t>
    </rPh>
    <phoneticPr fontId="2"/>
  </si>
  <si>
    <t>有効数字４桁</t>
    <rPh sb="0" eb="2">
      <t>ユウコウ</t>
    </rPh>
    <rPh sb="2" eb="4">
      <t>スウジ</t>
    </rPh>
    <rPh sb="5" eb="6">
      <t>ケタ</t>
    </rPh>
    <phoneticPr fontId="2"/>
  </si>
  <si>
    <r>
      <t>※１）機械経費の補正（豪雪割増等）をする場合は、</t>
    </r>
    <r>
      <rPr>
        <sz val="9"/>
        <color rgb="FFFF0000"/>
        <rFont val="ＭＳ Ｐゴシック"/>
        <family val="3"/>
        <charset val="128"/>
        <scheme val="minor"/>
      </rPr>
      <t>補正後</t>
    </r>
    <r>
      <rPr>
        <sz val="9"/>
        <color theme="1"/>
        <rFont val="ＭＳ Ｐゴシック"/>
        <family val="2"/>
        <charset val="128"/>
        <scheme val="minor"/>
      </rPr>
      <t>単価を「栃木単価」欄（橙ｾﾙ）に入力すると☆A欄に反映される。その際、同機械の黄ｾﾙは空欄とすること。</t>
    </r>
    <rPh sb="3" eb="5">
      <t>キカイ</t>
    </rPh>
    <rPh sb="5" eb="7">
      <t>ケイヒ</t>
    </rPh>
    <rPh sb="8" eb="10">
      <t>ホセイ</t>
    </rPh>
    <rPh sb="11" eb="13">
      <t>ゴウセツ</t>
    </rPh>
    <rPh sb="13" eb="15">
      <t>ワリマシ</t>
    </rPh>
    <rPh sb="15" eb="16">
      <t>トウ</t>
    </rPh>
    <rPh sb="20" eb="22">
      <t>バアイ</t>
    </rPh>
    <rPh sb="24" eb="26">
      <t>ホセイ</t>
    </rPh>
    <rPh sb="26" eb="27">
      <t>ゴ</t>
    </rPh>
    <rPh sb="27" eb="29">
      <t>タンカ</t>
    </rPh>
    <rPh sb="31" eb="33">
      <t>トチギ</t>
    </rPh>
    <rPh sb="33" eb="35">
      <t>タンカ</t>
    </rPh>
    <rPh sb="36" eb="37">
      <t>ラン</t>
    </rPh>
    <rPh sb="38" eb="39">
      <t>ダイダイ</t>
    </rPh>
    <rPh sb="43" eb="45">
      <t>ニュウリョク</t>
    </rPh>
    <rPh sb="50" eb="51">
      <t>ラン</t>
    </rPh>
    <rPh sb="52" eb="54">
      <t>ハンエイ</t>
    </rPh>
    <rPh sb="60" eb="61">
      <t>サイ</t>
    </rPh>
    <rPh sb="62" eb="63">
      <t>ドウ</t>
    </rPh>
    <rPh sb="63" eb="65">
      <t>キカイ</t>
    </rPh>
    <rPh sb="66" eb="67">
      <t>キ</t>
    </rPh>
    <rPh sb="70" eb="72">
      <t>クウラン</t>
    </rPh>
    <phoneticPr fontId="2"/>
  </si>
  <si>
    <t>表層（車道・路肩部）</t>
    <phoneticPr fontId="2"/>
  </si>
  <si>
    <t>45～55mm、1.4m以上、密粒度As20、ﾀｯｸｺｰﾄPK-4</t>
    <phoneticPr fontId="2"/>
  </si>
  <si>
    <t>Asﾌｨﾆｯｼｬ［ﾎｲｰﾙ型］舗装幅2.4～6.0m［排ｶﾞｽ対策型（２次）］</t>
    <phoneticPr fontId="2"/>
  </si>
  <si>
    <t>ﾀｲﾔﾛｰﾗ［排ｶﾞｽ対策型（１次）］質量8～20ｔ</t>
    <phoneticPr fontId="2"/>
  </si>
  <si>
    <t>ﾛｰﾄﾞﾛｰﾗ［ﾏｶﾀﾞﾑ・排ｶﾞｽ対策型（１次）］質量10～12ｔ</t>
    <phoneticPr fontId="2"/>
  </si>
  <si>
    <t>普通作業員</t>
    <phoneticPr fontId="2"/>
  </si>
  <si>
    <t>特殊作業員</t>
    <phoneticPr fontId="2"/>
  </si>
  <si>
    <t>特殊運転手</t>
    <phoneticPr fontId="2"/>
  </si>
  <si>
    <t>土木一般世話役</t>
    <phoneticPr fontId="2"/>
  </si>
  <si>
    <t>密粒度As混合物(20)</t>
    <phoneticPr fontId="2"/>
  </si>
  <si>
    <t>As乳剤 PK-4 ﾀｯｸｺｰﾄ用</t>
    <phoneticPr fontId="2"/>
  </si>
  <si>
    <t>軽油1,2号 ﾊﾟﾄﾛｰﾙ給油</t>
    <phoneticPr fontId="2"/>
  </si>
  <si>
    <t>（円／ｍ２）</t>
    <rPh sb="1" eb="2">
      <t>エン</t>
    </rPh>
    <phoneticPr fontId="2"/>
  </si>
  <si>
    <t>吹付法面取壊し</t>
    <rPh sb="0" eb="2">
      <t>フキツ</t>
    </rPh>
    <rPh sb="2" eb="4">
      <t>ノリメン</t>
    </rPh>
    <rPh sb="4" eb="5">
      <t>ト</t>
    </rPh>
    <rPh sb="5" eb="6">
      <t>コワ</t>
    </rPh>
    <phoneticPr fontId="2"/>
  </si>
  <si>
    <t>集積積込無し、人力施工</t>
    <rPh sb="0" eb="2">
      <t>シュウセキ</t>
    </rPh>
    <rPh sb="2" eb="4">
      <t>ツミコミ</t>
    </rPh>
    <rPh sb="4" eb="5">
      <t>ナ</t>
    </rPh>
    <rPh sb="7" eb="9">
      <t>ジンリキ</t>
    </rPh>
    <rPh sb="9" eb="11">
      <t>セコウ</t>
    </rPh>
    <phoneticPr fontId="2"/>
  </si>
  <si>
    <t>法面工</t>
    <rPh sb="0" eb="2">
      <t>ノリメン</t>
    </rPh>
    <rPh sb="2" eb="3">
      <t>コウ</t>
    </rPh>
    <phoneticPr fontId="2"/>
  </si>
  <si>
    <r>
      <t>４．「栃木（</t>
    </r>
    <r>
      <rPr>
        <sz val="11"/>
        <color rgb="FFFF0000"/>
        <rFont val="ＭＳ Ｐゴシック"/>
        <family val="3"/>
        <charset val="128"/>
        <scheme val="minor"/>
      </rPr>
      <t>H26.○</t>
    </r>
    <r>
      <rPr>
        <sz val="11"/>
        <color theme="1"/>
        <rFont val="ＭＳ Ｐゴシック"/>
        <family val="2"/>
        <charset val="128"/>
        <scheme val="minor"/>
      </rPr>
      <t>）」欄に適用世代月の栃木単価を入力する。（無い場合は空欄のまま）</t>
    </r>
    <rPh sb="3" eb="5">
      <t>トチギ</t>
    </rPh>
    <rPh sb="13" eb="14">
      <t>ラン</t>
    </rPh>
    <rPh sb="15" eb="17">
      <t>テキヨウ</t>
    </rPh>
    <rPh sb="17" eb="19">
      <t>セダイ</t>
    </rPh>
    <rPh sb="19" eb="20">
      <t>ツキ</t>
    </rPh>
    <rPh sb="21" eb="23">
      <t>トチギ</t>
    </rPh>
    <rPh sb="23" eb="25">
      <t>タンカ</t>
    </rPh>
    <rPh sb="26" eb="28">
      <t>ニュウリョク</t>
    </rPh>
    <rPh sb="32" eb="33">
      <t>ナ</t>
    </rPh>
    <rPh sb="34" eb="36">
      <t>バアイ</t>
    </rPh>
    <rPh sb="37" eb="39">
      <t>クウラン</t>
    </rPh>
    <phoneticPr fontId="2"/>
  </si>
  <si>
    <r>
      <t>栃木(</t>
    </r>
    <r>
      <rPr>
        <sz val="11"/>
        <color rgb="FFFF0000"/>
        <rFont val="ＭＳ Ｐゴシック"/>
        <family val="3"/>
        <charset val="128"/>
        <scheme val="minor"/>
      </rPr>
      <t>H26.○</t>
    </r>
    <r>
      <rPr>
        <sz val="11"/>
        <color theme="1"/>
        <rFont val="ＭＳ Ｐゴシック"/>
        <family val="2"/>
        <charset val="128"/>
        <scheme val="minor"/>
      </rPr>
      <t>)</t>
    </r>
    <rPh sb="0" eb="2">
      <t>トチギ</t>
    </rPh>
    <phoneticPr fontId="2"/>
  </si>
  <si>
    <r>
      <t>P'(栃木</t>
    </r>
    <r>
      <rPr>
        <sz val="11"/>
        <color rgb="FFFF0000"/>
        <rFont val="ＭＳ Ｐゴシック"/>
        <family val="3"/>
        <charset val="128"/>
        <scheme val="minor"/>
      </rPr>
      <t>H26.○</t>
    </r>
    <r>
      <rPr>
        <sz val="11"/>
        <color theme="1"/>
        <rFont val="ＭＳ Ｐゴシック"/>
        <family val="2"/>
        <charset val="128"/>
        <scheme val="minor"/>
      </rPr>
      <t>)＝</t>
    </r>
    <rPh sb="3" eb="5">
      <t>トチギ</t>
    </rPh>
    <phoneticPr fontId="2"/>
  </si>
  <si>
    <t>栃木(H26.4)</t>
    <rPh sb="0" eb="2">
      <t>トチギ</t>
    </rPh>
    <phoneticPr fontId="2"/>
  </si>
  <si>
    <t>P'(栃木H26.4)＝</t>
    <rPh sb="3" eb="5">
      <t>トチギ</t>
    </rPh>
    <phoneticPr fontId="2"/>
  </si>
  <si>
    <t>更新日</t>
    <rPh sb="0" eb="2">
      <t>コウシン</t>
    </rPh>
    <rPh sb="2" eb="3">
      <t>ヒ</t>
    </rPh>
    <phoneticPr fontId="2"/>
  </si>
  <si>
    <t>計算書バージョン</t>
    <rPh sb="0" eb="2">
      <t>ケイサン</t>
    </rPh>
    <rPh sb="2" eb="3">
      <t>ショ</t>
    </rPh>
    <phoneticPr fontId="2"/>
  </si>
  <si>
    <t>260710版</t>
    <rPh sb="6" eb="7">
      <t>ハン</t>
    </rPh>
    <phoneticPr fontId="2"/>
  </si>
  <si>
    <t>260710版</t>
    <rPh sb="6" eb="7">
      <t>バン</t>
    </rPh>
    <phoneticPr fontId="2"/>
  </si>
  <si>
    <t>251015版（表紙に記載無し）</t>
    <rPh sb="6" eb="7">
      <t>ハン</t>
    </rPh>
    <rPh sb="8" eb="10">
      <t>ヒョウシ</t>
    </rPh>
    <rPh sb="11" eb="13">
      <t>キサイ</t>
    </rPh>
    <rPh sb="13" eb="14">
      <t>ナ</t>
    </rPh>
    <phoneticPr fontId="2"/>
  </si>
  <si>
    <t>施工パッケージ単価計算書（記入例2）</t>
    <rPh sb="0" eb="2">
      <t>セコウ</t>
    </rPh>
    <rPh sb="7" eb="9">
      <t>タンカ</t>
    </rPh>
    <rPh sb="9" eb="11">
      <t>ケイサン</t>
    </rPh>
    <rPh sb="11" eb="12">
      <t>ショ</t>
    </rPh>
    <rPh sb="13" eb="15">
      <t>キニュウ</t>
    </rPh>
    <rPh sb="15" eb="16">
      <t>レイ</t>
    </rPh>
    <phoneticPr fontId="2"/>
  </si>
  <si>
    <t>施工パッケージ単価計算書（記入例1）</t>
    <rPh sb="0" eb="2">
      <t>セコウ</t>
    </rPh>
    <rPh sb="7" eb="9">
      <t>タンカ</t>
    </rPh>
    <rPh sb="9" eb="11">
      <t>ケイサン</t>
    </rPh>
    <rPh sb="11" eb="12">
      <t>ショ</t>
    </rPh>
    <rPh sb="13" eb="15">
      <t>キニュウ</t>
    </rPh>
    <rPh sb="15" eb="16">
      <t>レイ</t>
    </rPh>
    <phoneticPr fontId="2"/>
  </si>
  <si>
    <t>・機労材構成比率のいづれかがゼロの場合の計算不具合を解消
・記入例２を追加</t>
    <rPh sb="1" eb="2">
      <t>キ</t>
    </rPh>
    <rPh sb="2" eb="3">
      <t>ロウ</t>
    </rPh>
    <rPh sb="3" eb="4">
      <t>ザイ</t>
    </rPh>
    <rPh sb="4" eb="7">
      <t>コウセイヒ</t>
    </rPh>
    <rPh sb="7" eb="8">
      <t>リツ</t>
    </rPh>
    <rPh sb="17" eb="19">
      <t>バアイ</t>
    </rPh>
    <rPh sb="20" eb="22">
      <t>ケイサン</t>
    </rPh>
    <rPh sb="22" eb="25">
      <t>フグアイ</t>
    </rPh>
    <rPh sb="26" eb="28">
      <t>カイショウ</t>
    </rPh>
    <rPh sb="30" eb="32">
      <t>キニュウ</t>
    </rPh>
    <rPh sb="32" eb="33">
      <t>レイ</t>
    </rPh>
    <rPh sb="35" eb="37">
      <t>ツイカ</t>
    </rPh>
    <phoneticPr fontId="2"/>
  </si>
  <si>
    <t>主な改定内容</t>
    <rPh sb="0" eb="1">
      <t>オモ</t>
    </rPh>
    <rPh sb="2" eb="4">
      <t>カイテイ</t>
    </rPh>
    <rPh sb="4" eb="6">
      <t>ナイヨウ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</si>
</sst>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#,##0.000;[Red]\-#,##0.000"/>
  </numFmts>
  <fonts count="2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0070C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0070C0"/>
      <name val="ＭＳ Ｐゴシック"/>
      <family val="2"/>
      <charset val="128"/>
      <scheme val="minor"/>
    </font>
    <font>
      <sz val="36"/>
      <color theme="1"/>
      <name val="ＭＳ Ｐゴシック"/>
      <family val="2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u/>
      <sz val="14"/>
      <color theme="1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u/>
      <sz val="22"/>
      <color theme="1"/>
      <name val="ＭＳ Ｐ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gray125">
        <bgColor rgb="FFFFFF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7C80"/>
        <bgColor indexed="64"/>
      </patternFill>
    </fill>
  </fills>
  <borders count="9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hair">
        <color auto="1"/>
      </bottom>
      <diagonal/>
    </border>
    <border>
      <left/>
      <right style="thick">
        <color auto="1"/>
      </right>
      <top style="hair">
        <color auto="1"/>
      </top>
      <bottom style="thin">
        <color indexed="64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ck">
        <color auto="1"/>
      </right>
      <top style="hair">
        <color auto="1"/>
      </top>
      <bottom/>
      <diagonal/>
    </border>
    <border>
      <left style="thick">
        <color auto="1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/>
      <right style="thick">
        <color auto="1"/>
      </right>
      <top style="thin">
        <color indexed="64"/>
      </top>
      <bottom style="thick">
        <color indexed="64"/>
      </bottom>
      <diagonal/>
    </border>
    <border diagonalUp="1">
      <left/>
      <right/>
      <top/>
      <bottom style="hair">
        <color auto="1"/>
      </bottom>
      <diagonal style="thin">
        <color auto="1"/>
      </diagonal>
    </border>
    <border diagonalUp="1">
      <left/>
      <right/>
      <top style="thin">
        <color indexed="64"/>
      </top>
      <bottom style="thick">
        <color indexed="64"/>
      </bottom>
      <diagonal style="thin">
        <color indexed="64"/>
      </diagonal>
    </border>
    <border diagonalUp="1">
      <left/>
      <right/>
      <top style="hair">
        <color auto="1"/>
      </top>
      <bottom style="hair">
        <color auto="1"/>
      </bottom>
      <diagonal style="thin">
        <color auto="1"/>
      </diagonal>
    </border>
    <border diagonalUp="1">
      <left/>
      <right/>
      <top style="hair">
        <color auto="1"/>
      </top>
      <bottom style="thin">
        <color indexed="64"/>
      </bottom>
      <diagonal style="thin">
        <color auto="1"/>
      </diagonal>
    </border>
    <border diagonalUp="1">
      <left style="medium">
        <color auto="1"/>
      </left>
      <right/>
      <top style="hair">
        <color auto="1"/>
      </top>
      <bottom style="hair">
        <color auto="1"/>
      </bottom>
      <diagonal style="thin">
        <color auto="1"/>
      </diagonal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 diagonalUp="1">
      <left style="medium">
        <color auto="1"/>
      </left>
      <right/>
      <top style="hair">
        <color auto="1"/>
      </top>
      <bottom style="thin">
        <color indexed="64"/>
      </bottom>
      <diagonal style="thin">
        <color auto="1"/>
      </diagonal>
    </border>
    <border>
      <left/>
      <right style="medium">
        <color auto="1"/>
      </right>
      <top style="hair">
        <color auto="1"/>
      </top>
      <bottom style="thin">
        <color indexed="64"/>
      </bottom>
      <diagonal/>
    </border>
    <border diagonalUp="1">
      <left style="medium">
        <color auto="1"/>
      </left>
      <right/>
      <top/>
      <bottom style="hair">
        <color auto="1"/>
      </bottom>
      <diagonal style="thin">
        <color auto="1"/>
      </diagonal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 diagonalUp="1">
      <left style="medium">
        <color auto="1"/>
      </left>
      <right/>
      <top style="thin">
        <color indexed="64"/>
      </top>
      <bottom style="thick">
        <color indexed="64"/>
      </bottom>
      <diagonal style="thin">
        <color indexed="64"/>
      </diagonal>
    </border>
    <border>
      <left/>
      <right style="medium">
        <color auto="1"/>
      </right>
      <top style="thin">
        <color indexed="64"/>
      </top>
      <bottom style="thick">
        <color indexed="64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 diagonalUp="1">
      <left style="medium">
        <color auto="1"/>
      </left>
      <right/>
      <top style="thick">
        <color indexed="64"/>
      </top>
      <bottom style="thin">
        <color indexed="64"/>
      </bottom>
      <diagonal style="thin">
        <color auto="1"/>
      </diagonal>
    </border>
    <border diagonalUp="1">
      <left/>
      <right/>
      <top style="thick">
        <color indexed="64"/>
      </top>
      <bottom style="thin">
        <color indexed="64"/>
      </bottom>
      <diagonal style="thin">
        <color auto="1"/>
      </diagonal>
    </border>
    <border diagonalUp="1">
      <left/>
      <right style="medium">
        <color auto="1"/>
      </right>
      <top style="thick">
        <color indexed="64"/>
      </top>
      <bottom style="thin">
        <color indexed="64"/>
      </bottom>
      <diagonal style="thin">
        <color auto="1"/>
      </diagonal>
    </border>
    <border diagonalUp="1">
      <left/>
      <right style="thick">
        <color indexed="64"/>
      </right>
      <top style="thick">
        <color indexed="64"/>
      </top>
      <bottom style="thin">
        <color indexed="64"/>
      </bottom>
      <diagonal style="thin">
        <color auto="1"/>
      </diagonal>
    </border>
    <border diagonalUp="1">
      <left style="medium">
        <color auto="1"/>
      </left>
      <right/>
      <top/>
      <bottom style="thin">
        <color indexed="64"/>
      </bottom>
      <diagonal style="thin">
        <color auto="1"/>
      </diagonal>
    </border>
    <border diagonalUp="1">
      <left/>
      <right/>
      <top/>
      <bottom style="thin">
        <color indexed="64"/>
      </bottom>
      <diagonal style="thin">
        <color auto="1"/>
      </diagonal>
    </border>
    <border diagonalUp="1">
      <left/>
      <right style="medium">
        <color auto="1"/>
      </right>
      <top/>
      <bottom style="thin">
        <color indexed="64"/>
      </bottom>
      <diagonal style="thin">
        <color auto="1"/>
      </diagonal>
    </border>
    <border diagonalUp="1">
      <left/>
      <right style="thick">
        <color indexed="64"/>
      </right>
      <top/>
      <bottom style="thin">
        <color indexed="64"/>
      </bottom>
      <diagonal style="thin">
        <color auto="1"/>
      </diagonal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hair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hair">
        <color auto="1"/>
      </bottom>
      <diagonal/>
    </border>
    <border>
      <left style="thick">
        <color auto="1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auto="1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ck">
        <color indexed="64"/>
      </top>
      <bottom style="thin">
        <color indexed="64"/>
      </bottom>
      <diagonal style="thin">
        <color auto="1"/>
      </diagonal>
    </border>
    <border diagonalUp="1">
      <left/>
      <right style="thin">
        <color indexed="64"/>
      </right>
      <top/>
      <bottom style="hair">
        <color auto="1"/>
      </bottom>
      <diagonal style="thin">
        <color auto="1"/>
      </diagonal>
    </border>
    <border diagonalUp="1">
      <left/>
      <right style="thin">
        <color indexed="64"/>
      </right>
      <top style="hair">
        <color auto="1"/>
      </top>
      <bottom style="hair">
        <color auto="1"/>
      </bottom>
      <diagonal style="thin">
        <color auto="1"/>
      </diagonal>
    </border>
    <border diagonalUp="1">
      <left/>
      <right style="thin">
        <color indexed="64"/>
      </right>
      <top style="hair">
        <color auto="1"/>
      </top>
      <bottom style="thin">
        <color indexed="64"/>
      </bottom>
      <diagonal style="thin">
        <color auto="1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auto="1"/>
      </diagonal>
    </border>
    <border>
      <left/>
      <right style="thin">
        <color indexed="64"/>
      </right>
      <top style="hair">
        <color auto="1"/>
      </top>
      <bottom/>
      <diagonal/>
    </border>
    <border diagonalUp="1">
      <left/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Border="1">
      <alignment vertical="center"/>
    </xf>
    <xf numFmtId="0" fontId="0" fillId="0" borderId="0" xfId="0" applyAlignment="1">
      <alignment horizontal="center" vertical="center"/>
    </xf>
    <xf numFmtId="0" fontId="16" fillId="0" borderId="0" xfId="0" applyFont="1">
      <alignment vertical="center"/>
    </xf>
    <xf numFmtId="0" fontId="0" fillId="0" borderId="88" xfId="0" applyBorder="1">
      <alignment vertical="center"/>
    </xf>
    <xf numFmtId="0" fontId="0" fillId="0" borderId="89" xfId="0" applyBorder="1">
      <alignment vertical="center"/>
    </xf>
    <xf numFmtId="0" fontId="0" fillId="0" borderId="90" xfId="0" applyBorder="1">
      <alignment vertical="center"/>
    </xf>
    <xf numFmtId="0" fontId="0" fillId="0" borderId="92" xfId="0" applyBorder="1" applyAlignment="1">
      <alignment horizontal="center" vertical="center"/>
    </xf>
    <xf numFmtId="58" fontId="0" fillId="0" borderId="12" xfId="0" applyNumberFormat="1" applyBorder="1" applyAlignment="1">
      <alignment horizontal="center" vertical="center"/>
    </xf>
    <xf numFmtId="58" fontId="0" fillId="0" borderId="21" xfId="0" applyNumberForma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Border="1" applyAlignment="1">
      <alignment vertical="center" wrapText="1"/>
    </xf>
    <xf numFmtId="0" fontId="0" fillId="0" borderId="0" xfId="0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7" fillId="0" borderId="0" xfId="0" applyFo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0" fillId="0" borderId="0" xfId="0" applyBorder="1" applyProtection="1">
      <alignment vertical="center"/>
      <protection hidden="1"/>
    </xf>
    <xf numFmtId="0" fontId="0" fillId="0" borderId="1" xfId="0" applyBorder="1" applyProtection="1">
      <alignment vertical="center"/>
      <protection hidden="1"/>
    </xf>
    <xf numFmtId="0" fontId="9" fillId="0" borderId="0" xfId="0" applyFont="1" applyAlignment="1" applyProtection="1">
      <alignment vertical="top" wrapText="1"/>
      <protection hidden="1"/>
    </xf>
    <xf numFmtId="0" fontId="0" fillId="0" borderId="10" xfId="0" applyBorder="1" applyProtection="1">
      <alignment vertical="center"/>
      <protection hidden="1"/>
    </xf>
    <xf numFmtId="0" fontId="0" fillId="0" borderId="11" xfId="0" applyBorder="1" applyProtection="1">
      <alignment vertical="center"/>
      <protection hidden="1"/>
    </xf>
    <xf numFmtId="0" fontId="9" fillId="0" borderId="0" xfId="0" applyFont="1" applyProtection="1">
      <alignment vertical="center"/>
      <protection hidden="1"/>
    </xf>
    <xf numFmtId="0" fontId="0" fillId="2" borderId="7" xfId="0" applyFill="1" applyBorder="1" applyProtection="1">
      <alignment vertical="center"/>
      <protection hidden="1"/>
    </xf>
    <xf numFmtId="0" fontId="0" fillId="2" borderId="6" xfId="0" applyFill="1" applyBorder="1" applyProtection="1">
      <alignment vertical="center"/>
      <protection hidden="1"/>
    </xf>
    <xf numFmtId="0" fontId="0" fillId="2" borderId="8" xfId="0" applyFill="1" applyBorder="1" applyProtection="1">
      <alignment vertical="center"/>
      <protection hidden="1"/>
    </xf>
    <xf numFmtId="0" fontId="0" fillId="2" borderId="0" xfId="0" applyFill="1" applyBorder="1" applyProtection="1">
      <alignment vertical="center"/>
      <protection hidden="1"/>
    </xf>
    <xf numFmtId="0" fontId="0" fillId="0" borderId="14" xfId="0" applyBorder="1" applyProtection="1">
      <alignment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0" xfId="0" applyBorder="1" applyAlignment="1" applyProtection="1">
      <alignment vertical="top"/>
      <protection hidden="1"/>
    </xf>
    <xf numFmtId="0" fontId="9" fillId="0" borderId="0" xfId="0" applyFont="1" applyAlignment="1" applyProtection="1">
      <alignment vertical="top"/>
      <protection hidden="1"/>
    </xf>
    <xf numFmtId="0" fontId="0" fillId="2" borderId="12" xfId="0" applyFill="1" applyBorder="1" applyProtection="1">
      <alignment vertical="center"/>
      <protection hidden="1"/>
    </xf>
    <xf numFmtId="0" fontId="0" fillId="0" borderId="10" xfId="0" applyFill="1" applyBorder="1" applyProtection="1">
      <alignment vertical="center"/>
      <protection hidden="1"/>
    </xf>
    <xf numFmtId="0" fontId="0" fillId="0" borderId="11" xfId="0" applyFill="1" applyBorder="1" applyProtection="1">
      <alignment vertical="center"/>
      <protection hidden="1"/>
    </xf>
    <xf numFmtId="0" fontId="5" fillId="0" borderId="35" xfId="0" applyFont="1" applyFill="1" applyBorder="1" applyAlignment="1" applyProtection="1">
      <alignment horizontal="center" vertical="center"/>
      <protection hidden="1"/>
    </xf>
    <xf numFmtId="0" fontId="5" fillId="0" borderId="11" xfId="0" applyFont="1" applyFill="1" applyBorder="1" applyAlignment="1" applyProtection="1">
      <alignment horizontal="center" vertical="center"/>
      <protection hidden="1"/>
    </xf>
    <xf numFmtId="38" fontId="5" fillId="0" borderId="79" xfId="1" applyFont="1" applyFill="1" applyBorder="1" applyAlignment="1" applyProtection="1">
      <alignment vertical="center"/>
      <protection hidden="1"/>
    </xf>
    <xf numFmtId="38" fontId="5" fillId="0" borderId="11" xfId="1" applyFont="1" applyFill="1" applyBorder="1" applyAlignment="1" applyProtection="1">
      <alignment vertical="center"/>
      <protection hidden="1"/>
    </xf>
    <xf numFmtId="38" fontId="5" fillId="0" borderId="11" xfId="1" applyFont="1" applyFill="1" applyBorder="1" applyAlignment="1" applyProtection="1">
      <alignment horizontal="center" vertical="center"/>
      <protection hidden="1"/>
    </xf>
    <xf numFmtId="38" fontId="5" fillId="0" borderId="71" xfId="1" applyFont="1" applyFill="1" applyBorder="1" applyAlignment="1" applyProtection="1">
      <alignment horizontal="center" vertical="center"/>
      <protection hidden="1"/>
    </xf>
    <xf numFmtId="38" fontId="5" fillId="0" borderId="34" xfId="1" applyFont="1" applyFill="1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vertical="center"/>
      <protection hidden="1"/>
    </xf>
    <xf numFmtId="0" fontId="12" fillId="0" borderId="0" xfId="0" applyFont="1" applyBorder="1" applyProtection="1">
      <alignment vertical="center"/>
      <protection hidden="1"/>
    </xf>
    <xf numFmtId="0" fontId="0" fillId="0" borderId="1" xfId="0" applyBorder="1" applyAlignment="1" applyProtection="1">
      <alignment vertical="top"/>
      <protection hidden="1"/>
    </xf>
    <xf numFmtId="0" fontId="0" fillId="4" borderId="8" xfId="0" applyFill="1" applyBorder="1" applyProtection="1">
      <alignment vertical="center"/>
      <protection hidden="1"/>
    </xf>
    <xf numFmtId="0" fontId="0" fillId="4" borderId="0" xfId="0" applyFill="1" applyBorder="1" applyProtection="1">
      <alignment vertical="center"/>
      <protection hidden="1"/>
    </xf>
    <xf numFmtId="0" fontId="0" fillId="0" borderId="8" xfId="0" applyBorder="1" applyAlignment="1" applyProtection="1">
      <alignment vertical="center"/>
      <protection hidden="1"/>
    </xf>
    <xf numFmtId="0" fontId="0" fillId="0" borderId="8" xfId="0" applyBorder="1" applyAlignment="1" applyProtection="1">
      <alignment vertical="top"/>
      <protection hidden="1"/>
    </xf>
    <xf numFmtId="0" fontId="0" fillId="4" borderId="12" xfId="0" applyFill="1" applyBorder="1" applyProtection="1">
      <alignment vertical="center"/>
      <protection hidden="1"/>
    </xf>
    <xf numFmtId="0" fontId="0" fillId="8" borderId="8" xfId="0" applyFill="1" applyBorder="1" applyProtection="1">
      <alignment vertical="center"/>
      <protection hidden="1"/>
    </xf>
    <xf numFmtId="0" fontId="0" fillId="8" borderId="0" xfId="0" applyFill="1" applyBorder="1" applyProtection="1">
      <alignment vertical="center"/>
      <protection hidden="1"/>
    </xf>
    <xf numFmtId="0" fontId="0" fillId="8" borderId="9" xfId="0" applyFill="1" applyBorder="1" applyProtection="1">
      <alignment vertical="center"/>
      <protection hidden="1"/>
    </xf>
    <xf numFmtId="0" fontId="0" fillId="0" borderId="34" xfId="0" applyFill="1" applyBorder="1" applyProtection="1">
      <alignment vertical="center"/>
      <protection hidden="1"/>
    </xf>
    <xf numFmtId="0" fontId="0" fillId="5" borderId="10" xfId="0" applyFill="1" applyBorder="1" applyProtection="1">
      <alignment vertical="center"/>
      <protection hidden="1"/>
    </xf>
    <xf numFmtId="0" fontId="0" fillId="5" borderId="11" xfId="0" applyFill="1" applyBorder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0" xfId="0" applyFill="1" applyBorder="1" applyProtection="1">
      <alignment vertical="center"/>
      <protection hidden="1"/>
    </xf>
    <xf numFmtId="0" fontId="6" fillId="0" borderId="0" xfId="0" applyFont="1" applyFill="1" applyBorder="1" applyProtection="1">
      <alignment vertical="center"/>
      <protection hidden="1"/>
    </xf>
    <xf numFmtId="0" fontId="8" fillId="0" borderId="0" xfId="0" applyFont="1" applyFill="1" applyBorder="1" applyProtection="1">
      <alignment vertical="center"/>
      <protection hidden="1"/>
    </xf>
    <xf numFmtId="176" fontId="0" fillId="0" borderId="0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top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0" fillId="0" borderId="21" xfId="0" applyFill="1" applyBorder="1" applyAlignment="1" applyProtection="1">
      <alignment horizontal="center" vertical="center"/>
      <protection hidden="1"/>
    </xf>
    <xf numFmtId="0" fontId="0" fillId="0" borderId="0" xfId="0" applyFont="1" applyAlignment="1" applyProtection="1">
      <alignment horizontal="center" vertical="center"/>
      <protection hidden="1"/>
    </xf>
    <xf numFmtId="38" fontId="0" fillId="0" borderId="0" xfId="0" applyNumberForma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77" xfId="0" applyBorder="1" applyAlignment="1" applyProtection="1">
      <alignment horizontal="center" vertical="center"/>
      <protection hidden="1"/>
    </xf>
    <xf numFmtId="0" fontId="0" fillId="0" borderId="78" xfId="0" applyBorder="1" applyAlignment="1" applyProtection="1">
      <alignment horizontal="center" vertical="center"/>
      <protection hidden="1"/>
    </xf>
    <xf numFmtId="0" fontId="5" fillId="0" borderId="91" xfId="0" applyFont="1" applyFill="1" applyBorder="1" applyAlignment="1" applyProtection="1">
      <alignment horizontal="center" vertical="center"/>
      <protection hidden="1"/>
    </xf>
    <xf numFmtId="0" fontId="5" fillId="0" borderId="6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0" borderId="22" xfId="0" applyFont="1" applyBorder="1" applyAlignment="1" applyProtection="1">
      <alignment vertical="center" shrinkToFit="1"/>
      <protection locked="0"/>
    </xf>
    <xf numFmtId="0" fontId="13" fillId="0" borderId="23" xfId="0" applyFont="1" applyBorder="1" applyAlignment="1" applyProtection="1">
      <alignment vertical="center" shrinkToFit="1"/>
      <protection locked="0"/>
    </xf>
    <xf numFmtId="0" fontId="13" fillId="0" borderId="30" xfId="0" applyFont="1" applyBorder="1" applyAlignment="1" applyProtection="1">
      <alignment vertical="center" shrinkToFit="1"/>
      <protection locked="0"/>
    </xf>
    <xf numFmtId="0" fontId="13" fillId="0" borderId="36" xfId="0" applyFont="1" applyBorder="1" applyAlignment="1" applyProtection="1">
      <alignment vertical="center" shrinkToFit="1"/>
      <protection locked="0"/>
    </xf>
    <xf numFmtId="0" fontId="13" fillId="0" borderId="26" xfId="0" applyFont="1" applyBorder="1" applyAlignment="1" applyProtection="1">
      <alignment vertical="center" shrinkToFit="1"/>
      <protection locked="0"/>
    </xf>
    <xf numFmtId="0" fontId="13" fillId="0" borderId="29" xfId="0" applyFont="1" applyBorder="1" applyAlignment="1" applyProtection="1">
      <alignment vertical="center" shrinkToFit="1"/>
      <protection locked="0"/>
    </xf>
    <xf numFmtId="0" fontId="13" fillId="0" borderId="68" xfId="0" applyFont="1" applyBorder="1" applyAlignment="1" applyProtection="1">
      <alignment vertical="center" shrinkToFit="1"/>
      <protection locked="0"/>
    </xf>
    <xf numFmtId="0" fontId="13" fillId="0" borderId="25" xfId="0" applyFont="1" applyBorder="1" applyAlignment="1" applyProtection="1">
      <alignment vertical="center" shrinkToFit="1"/>
      <protection locked="0"/>
    </xf>
    <xf numFmtId="0" fontId="13" fillId="0" borderId="28" xfId="0" applyFont="1" applyBorder="1" applyAlignment="1" applyProtection="1">
      <alignment vertical="center" shrinkToFit="1"/>
      <protection locked="0"/>
    </xf>
    <xf numFmtId="0" fontId="9" fillId="0" borderId="10" xfId="0" applyFont="1" applyFill="1" applyBorder="1" applyAlignment="1" applyProtection="1">
      <alignment vertical="center" shrinkToFit="1"/>
      <protection locked="0"/>
    </xf>
    <xf numFmtId="0" fontId="9" fillId="0" borderId="11" xfId="0" applyFont="1" applyFill="1" applyBorder="1" applyAlignment="1" applyProtection="1">
      <alignment vertical="center" shrinkToFit="1"/>
      <protection locked="0"/>
    </xf>
    <xf numFmtId="0" fontId="9" fillId="0" borderId="34" xfId="0" applyFont="1" applyFill="1" applyBorder="1" applyAlignment="1" applyProtection="1">
      <alignment vertical="center" shrinkToFit="1"/>
      <protection locked="0"/>
    </xf>
    <xf numFmtId="0" fontId="0" fillId="0" borderId="66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0" fillId="0" borderId="14" xfId="0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vertical="top" wrapText="1"/>
      <protection hidden="1"/>
    </xf>
    <xf numFmtId="38" fontId="5" fillId="0" borderId="54" xfId="1" applyFont="1" applyFill="1" applyBorder="1" applyAlignment="1" applyProtection="1">
      <alignment horizontal="center" vertical="center"/>
      <protection hidden="1"/>
    </xf>
    <xf numFmtId="38" fontId="5" fillId="0" borderId="44" xfId="1" applyFont="1" applyFill="1" applyBorder="1" applyAlignment="1" applyProtection="1">
      <alignment horizontal="center" vertical="center"/>
      <protection hidden="1"/>
    </xf>
    <xf numFmtId="38" fontId="5" fillId="0" borderId="86" xfId="1" applyFont="1" applyFill="1" applyBorder="1" applyAlignment="1" applyProtection="1">
      <alignment horizontal="center" vertical="center"/>
      <protection hidden="1"/>
    </xf>
    <xf numFmtId="38" fontId="5" fillId="0" borderId="58" xfId="1" applyFont="1" applyFill="1" applyBorder="1" applyAlignment="1" applyProtection="1">
      <alignment horizontal="center" vertical="center"/>
      <protection hidden="1"/>
    </xf>
    <xf numFmtId="38" fontId="5" fillId="0" borderId="59" xfId="1" applyFont="1" applyFill="1" applyBorder="1" applyAlignment="1" applyProtection="1">
      <alignment horizontal="center" vertical="center"/>
      <protection hidden="1"/>
    </xf>
    <xf numFmtId="38" fontId="5" fillId="0" borderId="80" xfId="1" applyFont="1" applyFill="1" applyBorder="1" applyAlignment="1" applyProtection="1">
      <alignment horizontal="center" vertical="center"/>
      <protection hidden="1"/>
    </xf>
    <xf numFmtId="38" fontId="5" fillId="0" borderId="62" xfId="1" applyFont="1" applyFill="1" applyBorder="1" applyAlignment="1" applyProtection="1">
      <alignment horizontal="center" vertical="center"/>
      <protection hidden="1"/>
    </xf>
    <xf numFmtId="38" fontId="5" fillId="0" borderId="63" xfId="1" applyFont="1" applyFill="1" applyBorder="1" applyAlignment="1" applyProtection="1">
      <alignment horizontal="center" vertical="center"/>
      <protection hidden="1"/>
    </xf>
    <xf numFmtId="38" fontId="5" fillId="0" borderId="84" xfId="1" applyFont="1" applyFill="1" applyBorder="1" applyAlignment="1" applyProtection="1">
      <alignment horizontal="center" vertical="center"/>
      <protection hidden="1"/>
    </xf>
    <xf numFmtId="38" fontId="5" fillId="0" borderId="51" xfId="1" applyFont="1" applyFill="1" applyBorder="1" applyAlignment="1" applyProtection="1">
      <alignment horizontal="center" vertical="center"/>
      <protection hidden="1"/>
    </xf>
    <xf numFmtId="38" fontId="5" fillId="0" borderId="43" xfId="1" applyFont="1" applyFill="1" applyBorder="1" applyAlignment="1" applyProtection="1">
      <alignment horizontal="center" vertical="center"/>
      <protection hidden="1"/>
    </xf>
    <xf numFmtId="38" fontId="5" fillId="0" borderId="81" xfId="1" applyFont="1" applyFill="1" applyBorder="1" applyAlignment="1" applyProtection="1">
      <alignment horizontal="center" vertical="center"/>
      <protection hidden="1"/>
    </xf>
    <xf numFmtId="38" fontId="5" fillId="0" borderId="47" xfId="1" applyFont="1" applyFill="1" applyBorder="1" applyAlignment="1" applyProtection="1">
      <alignment horizontal="center" vertical="center"/>
      <protection hidden="1"/>
    </xf>
    <xf numFmtId="38" fontId="5" fillId="0" borderId="45" xfId="1" applyFont="1" applyFill="1" applyBorder="1" applyAlignment="1" applyProtection="1">
      <alignment horizontal="center" vertical="center"/>
      <protection hidden="1"/>
    </xf>
    <xf numFmtId="38" fontId="5" fillId="0" borderId="82" xfId="1" applyFont="1" applyFill="1" applyBorder="1" applyAlignment="1" applyProtection="1">
      <alignment horizontal="center" vertical="center"/>
      <protection hidden="1"/>
    </xf>
    <xf numFmtId="38" fontId="5" fillId="0" borderId="49" xfId="1" applyFont="1" applyFill="1" applyBorder="1" applyAlignment="1" applyProtection="1">
      <alignment horizontal="center" vertical="center"/>
      <protection hidden="1"/>
    </xf>
    <xf numFmtId="38" fontId="5" fillId="0" borderId="46" xfId="1" applyFont="1" applyFill="1" applyBorder="1" applyAlignment="1" applyProtection="1">
      <alignment horizontal="center" vertical="center"/>
      <protection hidden="1"/>
    </xf>
    <xf numFmtId="38" fontId="5" fillId="0" borderId="83" xfId="1" applyFont="1" applyFill="1" applyBorder="1" applyAlignment="1" applyProtection="1">
      <alignment horizontal="center" vertical="center"/>
      <protection hidden="1"/>
    </xf>
    <xf numFmtId="0" fontId="0" fillId="6" borderId="21" xfId="1" applyNumberFormat="1" applyFont="1" applyFill="1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hidden="1"/>
    </xf>
    <xf numFmtId="38" fontId="5" fillId="0" borderId="65" xfId="1" applyFont="1" applyFill="1" applyBorder="1" applyAlignment="1" applyProtection="1">
      <alignment horizontal="center" vertical="center"/>
      <protection hidden="1"/>
    </xf>
    <xf numFmtId="0" fontId="5" fillId="2" borderId="26" xfId="1" applyNumberFormat="1" applyFont="1" applyFill="1" applyBorder="1" applyAlignment="1" applyProtection="1">
      <alignment horizontal="center" vertical="center"/>
      <protection locked="0"/>
    </xf>
    <xf numFmtId="0" fontId="5" fillId="2" borderId="29" xfId="1" applyNumberFormat="1" applyFont="1" applyFill="1" applyBorder="1" applyAlignment="1" applyProtection="1">
      <alignment horizontal="center" vertical="center"/>
      <protection locked="0"/>
    </xf>
    <xf numFmtId="0" fontId="5" fillId="2" borderId="23" xfId="1" applyNumberFormat="1" applyFont="1" applyFill="1" applyBorder="1" applyAlignment="1" applyProtection="1">
      <alignment horizontal="center" vertical="center"/>
      <protection locked="0"/>
    </xf>
    <xf numFmtId="0" fontId="5" fillId="2" borderId="30" xfId="1" applyNumberFormat="1" applyFont="1" applyFill="1" applyBorder="1" applyAlignment="1" applyProtection="1">
      <alignment horizontal="center" vertical="center"/>
      <protection locked="0"/>
    </xf>
    <xf numFmtId="0" fontId="5" fillId="3" borderId="38" xfId="1" applyNumberFormat="1" applyFont="1" applyFill="1" applyBorder="1" applyAlignment="1" applyProtection="1">
      <alignment horizontal="center" vertical="center"/>
      <protection locked="0"/>
    </xf>
    <xf numFmtId="0" fontId="5" fillId="3" borderId="39" xfId="1" applyNumberFormat="1" applyFont="1" applyFill="1" applyBorder="1" applyAlignment="1" applyProtection="1">
      <alignment horizontal="center" vertical="center"/>
      <protection locked="0"/>
    </xf>
    <xf numFmtId="0" fontId="5" fillId="3" borderId="23" xfId="1" applyNumberFormat="1" applyFont="1" applyFill="1" applyBorder="1" applyAlignment="1" applyProtection="1">
      <alignment horizontal="center" vertical="center"/>
      <protection locked="0"/>
    </xf>
    <xf numFmtId="0" fontId="5" fillId="3" borderId="30" xfId="1" applyNumberFormat="1" applyFont="1" applyFill="1" applyBorder="1" applyAlignment="1" applyProtection="1">
      <alignment horizontal="center" vertical="center"/>
      <protection locked="0"/>
    </xf>
    <xf numFmtId="0" fontId="5" fillId="3" borderId="31" xfId="1" applyNumberFormat="1" applyFont="1" applyFill="1" applyBorder="1" applyAlignment="1" applyProtection="1">
      <alignment horizontal="center" vertical="center"/>
      <protection locked="0"/>
    </xf>
    <xf numFmtId="0" fontId="5" fillId="3" borderId="33" xfId="1" applyNumberFormat="1" applyFont="1" applyFill="1" applyBorder="1" applyAlignment="1" applyProtection="1">
      <alignment horizontal="center" vertical="center"/>
      <protection locked="0"/>
    </xf>
    <xf numFmtId="0" fontId="5" fillId="2" borderId="31" xfId="1" applyNumberFormat="1" applyFont="1" applyFill="1" applyBorder="1" applyAlignment="1" applyProtection="1">
      <alignment horizontal="center" vertical="center"/>
      <protection locked="0"/>
    </xf>
    <xf numFmtId="0" fontId="5" fillId="2" borderId="33" xfId="1" applyNumberFormat="1" applyFont="1" applyFill="1" applyBorder="1" applyAlignment="1" applyProtection="1">
      <alignment horizontal="center" vertical="center"/>
      <protection locked="0"/>
    </xf>
    <xf numFmtId="0" fontId="0" fillId="6" borderId="10" xfId="1" applyNumberFormat="1" applyFont="1" applyFill="1" applyBorder="1" applyAlignment="1" applyProtection="1">
      <alignment horizontal="center" vertical="center"/>
      <protection locked="0"/>
    </xf>
    <xf numFmtId="0" fontId="0" fillId="6" borderId="11" xfId="1" applyNumberFormat="1" applyFont="1" applyFill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hidden="1"/>
    </xf>
    <xf numFmtId="9" fontId="0" fillId="6" borderId="10" xfId="2" applyFont="1" applyFill="1" applyBorder="1" applyAlignment="1" applyProtection="1">
      <alignment horizontal="center" vertical="top"/>
      <protection locked="0"/>
    </xf>
    <xf numFmtId="9" fontId="0" fillId="6" borderId="11" xfId="2" applyFont="1" applyFill="1" applyBorder="1" applyAlignment="1" applyProtection="1">
      <alignment horizontal="center" vertical="top"/>
      <protection locked="0"/>
    </xf>
    <xf numFmtId="9" fontId="0" fillId="6" borderId="14" xfId="2" applyFont="1" applyFill="1" applyBorder="1" applyAlignment="1" applyProtection="1">
      <alignment horizontal="center" vertical="top"/>
      <protection locked="0"/>
    </xf>
    <xf numFmtId="0" fontId="9" fillId="0" borderId="10" xfId="0" applyFont="1" applyBorder="1" applyAlignment="1" applyProtection="1">
      <alignment vertical="center" shrinkToFit="1"/>
      <protection locked="0"/>
    </xf>
    <xf numFmtId="0" fontId="9" fillId="0" borderId="11" xfId="0" applyFont="1" applyBorder="1" applyAlignment="1" applyProtection="1">
      <alignment vertical="center" shrinkToFit="1"/>
      <protection locked="0"/>
    </xf>
    <xf numFmtId="0" fontId="9" fillId="0" borderId="69" xfId="0" applyFont="1" applyBorder="1" applyAlignment="1" applyProtection="1">
      <alignment vertical="center" shrinkToFit="1"/>
      <protection locked="0"/>
    </xf>
    <xf numFmtId="176" fontId="0" fillId="6" borderId="66" xfId="0" applyNumberFormat="1" applyFill="1" applyBorder="1" applyAlignment="1" applyProtection="1">
      <alignment horizontal="center" vertical="center"/>
      <protection locked="0"/>
    </xf>
    <xf numFmtId="176" fontId="0" fillId="6" borderId="11" xfId="0" applyNumberFormat="1" applyFill="1" applyBorder="1" applyAlignment="1" applyProtection="1">
      <alignment horizontal="center" vertical="center"/>
      <protection locked="0"/>
    </xf>
    <xf numFmtId="176" fontId="0" fillId="6" borderId="14" xfId="0" applyNumberFormat="1" applyFill="1" applyBorder="1" applyAlignment="1" applyProtection="1">
      <alignment horizontal="center" vertical="center"/>
      <protection locked="0"/>
    </xf>
    <xf numFmtId="176" fontId="0" fillId="6" borderId="21" xfId="0" applyNumberFormat="1" applyFill="1" applyBorder="1" applyAlignment="1" applyProtection="1">
      <alignment horizontal="center" vertical="center"/>
      <protection locked="0"/>
    </xf>
    <xf numFmtId="0" fontId="4" fillId="7" borderId="2" xfId="1" applyNumberFormat="1" applyFont="1" applyFill="1" applyBorder="1" applyAlignment="1" applyProtection="1">
      <alignment horizontal="center" vertical="center"/>
      <protection locked="0"/>
    </xf>
    <xf numFmtId="0" fontId="4" fillId="7" borderId="13" xfId="1" applyNumberFormat="1" applyFont="1" applyFill="1" applyBorder="1" applyAlignment="1" applyProtection="1">
      <alignment horizontal="center" vertical="center"/>
      <protection locked="0"/>
    </xf>
    <xf numFmtId="0" fontId="4" fillId="7" borderId="3" xfId="1" applyNumberFormat="1" applyFont="1" applyFill="1" applyBorder="1" applyAlignment="1" applyProtection="1">
      <alignment horizontal="center" vertical="center"/>
      <protection locked="0"/>
    </xf>
    <xf numFmtId="38" fontId="5" fillId="0" borderId="61" xfId="1" applyFont="1" applyFill="1" applyBorder="1" applyAlignment="1" applyProtection="1">
      <alignment horizontal="center" vertical="center"/>
      <protection hidden="1"/>
    </xf>
    <xf numFmtId="38" fontId="5" fillId="0" borderId="53" xfId="1" applyFont="1" applyFill="1" applyBorder="1" applyAlignment="1" applyProtection="1">
      <alignment horizontal="center" vertical="center"/>
      <protection hidden="1"/>
    </xf>
    <xf numFmtId="38" fontId="5" fillId="0" borderId="38" xfId="1" applyFont="1" applyFill="1" applyBorder="1" applyAlignment="1" applyProtection="1">
      <alignment horizontal="center" vertical="center"/>
      <protection hidden="1"/>
    </xf>
    <xf numFmtId="38" fontId="5" fillId="0" borderId="85" xfId="1" applyFont="1" applyFill="1" applyBorder="1" applyAlignment="1" applyProtection="1">
      <alignment horizontal="center" vertical="center"/>
      <protection hidden="1"/>
    </xf>
    <xf numFmtId="38" fontId="5" fillId="0" borderId="52" xfId="1" applyFont="1" applyFill="1" applyBorder="1" applyAlignment="1" applyProtection="1">
      <alignment horizontal="center" vertical="center"/>
      <protection hidden="1"/>
    </xf>
    <xf numFmtId="38" fontId="5" fillId="0" borderId="23" xfId="1" applyFont="1" applyFill="1" applyBorder="1" applyAlignment="1" applyProtection="1">
      <alignment horizontal="center" vertical="center"/>
      <protection hidden="1"/>
    </xf>
    <xf numFmtId="38" fontId="5" fillId="0" borderId="24" xfId="1" applyFont="1" applyFill="1" applyBorder="1" applyAlignment="1" applyProtection="1">
      <alignment horizontal="center" vertical="center"/>
      <protection hidden="1"/>
    </xf>
    <xf numFmtId="38" fontId="5" fillId="0" borderId="57" xfId="1" applyFont="1" applyFill="1" applyBorder="1" applyAlignment="1" applyProtection="1">
      <alignment horizontal="center" vertical="center"/>
      <protection hidden="1"/>
    </xf>
    <xf numFmtId="38" fontId="5" fillId="0" borderId="31" xfId="1" applyFont="1" applyFill="1" applyBorder="1" applyAlignment="1" applyProtection="1">
      <alignment horizontal="center" vertical="center"/>
      <protection hidden="1"/>
    </xf>
    <xf numFmtId="38" fontId="5" fillId="0" borderId="32" xfId="1" applyFont="1" applyFill="1" applyBorder="1" applyAlignment="1" applyProtection="1">
      <alignment horizontal="center" vertical="center"/>
      <protection hidden="1"/>
    </xf>
    <xf numFmtId="0" fontId="5" fillId="7" borderId="73" xfId="0" applyFont="1" applyFill="1" applyBorder="1" applyAlignment="1" applyProtection="1">
      <alignment horizontal="center" vertical="center"/>
      <protection locked="0"/>
    </xf>
    <xf numFmtId="0" fontId="5" fillId="7" borderId="23" xfId="0" applyFont="1" applyFill="1" applyBorder="1" applyAlignment="1" applyProtection="1">
      <alignment horizontal="center" vertical="center"/>
      <protection locked="0"/>
    </xf>
    <xf numFmtId="0" fontId="5" fillId="7" borderId="48" xfId="0" applyFont="1" applyFill="1" applyBorder="1" applyAlignment="1" applyProtection="1">
      <alignment horizontal="center" vertical="center"/>
      <protection locked="0"/>
    </xf>
    <xf numFmtId="38" fontId="5" fillId="0" borderId="87" xfId="1" applyFont="1" applyFill="1" applyBorder="1" applyAlignment="1" applyProtection="1">
      <alignment horizontal="center" vertical="center"/>
      <protection hidden="1"/>
    </xf>
    <xf numFmtId="38" fontId="5" fillId="0" borderId="26" xfId="1" applyFont="1" applyFill="1" applyBorder="1" applyAlignment="1" applyProtection="1">
      <alignment horizontal="center" vertical="center"/>
      <protection hidden="1"/>
    </xf>
    <xf numFmtId="38" fontId="5" fillId="0" borderId="27" xfId="1" applyFont="1" applyFill="1" applyBorder="1" applyAlignment="1" applyProtection="1">
      <alignment horizontal="center" vertical="center"/>
      <protection hidden="1"/>
    </xf>
    <xf numFmtId="0" fontId="4" fillId="7" borderId="74" xfId="0" applyFont="1" applyFill="1" applyBorder="1" applyAlignment="1" applyProtection="1">
      <alignment horizontal="center" vertical="center"/>
      <protection locked="0"/>
    </xf>
    <xf numFmtId="0" fontId="4" fillId="7" borderId="75" xfId="0" applyFont="1" applyFill="1" applyBorder="1" applyAlignment="1" applyProtection="1">
      <alignment horizontal="center" vertical="center"/>
      <protection locked="0"/>
    </xf>
    <xf numFmtId="0" fontId="4" fillId="7" borderId="76" xfId="0" applyFont="1" applyFill="1" applyBorder="1" applyAlignment="1" applyProtection="1">
      <alignment horizontal="center" vertical="center"/>
      <protection locked="0"/>
    </xf>
    <xf numFmtId="0" fontId="5" fillId="7" borderId="72" xfId="0" applyFont="1" applyFill="1" applyBorder="1" applyAlignment="1" applyProtection="1">
      <alignment horizontal="center" vertical="center"/>
      <protection locked="0"/>
    </xf>
    <xf numFmtId="0" fontId="5" fillId="7" borderId="25" xfId="0" applyFont="1" applyFill="1" applyBorder="1" applyAlignment="1" applyProtection="1">
      <alignment horizontal="center" vertical="center"/>
      <protection locked="0"/>
    </xf>
    <xf numFmtId="0" fontId="5" fillId="7" borderId="67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Font="1" applyAlignment="1" applyProtection="1">
      <alignment horizontal="center" vertical="center"/>
      <protection hidden="1"/>
    </xf>
    <xf numFmtId="0" fontId="5" fillId="7" borderId="35" xfId="0" applyFont="1" applyFill="1" applyBorder="1" applyAlignment="1" applyProtection="1">
      <alignment horizontal="center" vertical="center"/>
      <protection locked="0"/>
    </xf>
    <xf numFmtId="0" fontId="5" fillId="7" borderId="11" xfId="0" applyFont="1" applyFill="1" applyBorder="1" applyAlignment="1" applyProtection="1">
      <alignment horizontal="center" vertical="center"/>
      <protection locked="0"/>
    </xf>
    <xf numFmtId="0" fontId="5" fillId="7" borderId="71" xfId="0" applyFont="1" applyFill="1" applyBorder="1" applyAlignment="1" applyProtection="1">
      <alignment horizontal="center" vertical="center"/>
      <protection locked="0"/>
    </xf>
    <xf numFmtId="0" fontId="5" fillId="7" borderId="70" xfId="0" applyFont="1" applyFill="1" applyBorder="1" applyAlignment="1" applyProtection="1">
      <alignment horizontal="center" vertical="center"/>
      <protection locked="0"/>
    </xf>
    <xf numFmtId="0" fontId="5" fillId="7" borderId="26" xfId="0" applyFont="1" applyFill="1" applyBorder="1" applyAlignment="1" applyProtection="1">
      <alignment horizontal="center" vertical="center"/>
      <protection locked="0"/>
    </xf>
    <xf numFmtId="0" fontId="5" fillId="7" borderId="50" xfId="0" applyFont="1" applyFill="1" applyBorder="1" applyAlignment="1" applyProtection="1">
      <alignment horizontal="center" vertical="center"/>
      <protection locked="0"/>
    </xf>
    <xf numFmtId="38" fontId="5" fillId="0" borderId="64" xfId="1" applyFont="1" applyFill="1" applyBorder="1" applyAlignment="1" applyProtection="1">
      <alignment horizontal="center" vertical="center"/>
      <protection hidden="1"/>
    </xf>
    <xf numFmtId="0" fontId="5" fillId="7" borderId="26" xfId="1" applyNumberFormat="1" applyFont="1" applyFill="1" applyBorder="1" applyAlignment="1" applyProtection="1">
      <alignment horizontal="center" vertical="center"/>
      <protection locked="0"/>
    </xf>
    <xf numFmtId="0" fontId="5" fillId="7" borderId="50" xfId="1" applyNumberFormat="1" applyFont="1" applyFill="1" applyBorder="1" applyAlignment="1" applyProtection="1">
      <alignment horizontal="center" vertical="center"/>
      <protection locked="0"/>
    </xf>
    <xf numFmtId="0" fontId="5" fillId="7" borderId="40" xfId="0" applyFont="1" applyFill="1" applyBorder="1" applyAlignment="1" applyProtection="1">
      <alignment horizontal="center" vertical="center"/>
      <protection locked="0"/>
    </xf>
    <xf numFmtId="0" fontId="5" fillId="7" borderId="41" xfId="0" applyFont="1" applyFill="1" applyBorder="1" applyAlignment="1" applyProtection="1">
      <alignment horizontal="center" vertical="center"/>
      <protection locked="0"/>
    </xf>
    <xf numFmtId="0" fontId="5" fillId="7" borderId="15" xfId="0" applyFont="1" applyFill="1" applyBorder="1" applyAlignment="1" applyProtection="1">
      <alignment horizontal="center" vertical="center"/>
      <protection locked="0"/>
    </xf>
    <xf numFmtId="0" fontId="5" fillId="7" borderId="16" xfId="1" applyNumberFormat="1" applyFont="1" applyFill="1" applyBorder="1" applyAlignment="1" applyProtection="1">
      <alignment horizontal="center" vertical="center"/>
      <protection locked="0"/>
    </xf>
    <xf numFmtId="0" fontId="5" fillId="7" borderId="55" xfId="1" applyNumberFormat="1" applyFont="1" applyFill="1" applyBorder="1" applyAlignment="1" applyProtection="1">
      <alignment horizontal="center" vertical="center"/>
      <protection locked="0"/>
    </xf>
    <xf numFmtId="0" fontId="5" fillId="2" borderId="50" xfId="1" applyNumberFormat="1" applyFont="1" applyFill="1" applyBorder="1" applyAlignment="1" applyProtection="1">
      <alignment horizontal="center" vertical="center"/>
      <protection locked="0"/>
    </xf>
    <xf numFmtId="0" fontId="5" fillId="2" borderId="22" xfId="1" applyNumberFormat="1" applyFont="1" applyFill="1" applyBorder="1" applyAlignment="1" applyProtection="1">
      <alignment horizontal="center" vertical="center"/>
      <protection locked="0"/>
    </xf>
    <xf numFmtId="0" fontId="5" fillId="2" borderId="48" xfId="1" applyNumberFormat="1" applyFont="1" applyFill="1" applyBorder="1" applyAlignment="1" applyProtection="1">
      <alignment horizontal="center" vertical="center"/>
      <protection locked="0"/>
    </xf>
    <xf numFmtId="0" fontId="5" fillId="2" borderId="68" xfId="1" applyNumberFormat="1" applyFont="1" applyFill="1" applyBorder="1" applyAlignment="1" applyProtection="1">
      <alignment horizontal="center" vertical="center"/>
      <protection locked="0"/>
    </xf>
    <xf numFmtId="0" fontId="5" fillId="2" borderId="25" xfId="1" applyNumberFormat="1" applyFont="1" applyFill="1" applyBorder="1" applyAlignment="1" applyProtection="1">
      <alignment horizontal="center" vertical="center"/>
      <protection locked="0"/>
    </xf>
    <xf numFmtId="0" fontId="5" fillId="2" borderId="67" xfId="1" applyNumberFormat="1" applyFont="1" applyFill="1" applyBorder="1" applyAlignment="1" applyProtection="1">
      <alignment horizontal="center" vertical="center"/>
      <protection locked="0"/>
    </xf>
    <xf numFmtId="0" fontId="5" fillId="7" borderId="23" xfId="1" applyNumberFormat="1" applyFont="1" applyFill="1" applyBorder="1" applyAlignment="1" applyProtection="1">
      <alignment horizontal="center" vertical="center"/>
      <protection locked="0"/>
    </xf>
    <xf numFmtId="0" fontId="5" fillId="7" borderId="48" xfId="1" applyNumberFormat="1" applyFont="1" applyFill="1" applyBorder="1" applyAlignment="1" applyProtection="1">
      <alignment horizontal="center" vertical="center"/>
      <protection locked="0"/>
    </xf>
    <xf numFmtId="0" fontId="5" fillId="7" borderId="25" xfId="1" applyNumberFormat="1" applyFont="1" applyFill="1" applyBorder="1" applyAlignment="1" applyProtection="1">
      <alignment horizontal="center" vertical="center"/>
      <protection locked="0"/>
    </xf>
    <xf numFmtId="0" fontId="5" fillId="7" borderId="67" xfId="1" applyNumberFormat="1" applyFont="1" applyFill="1" applyBorder="1" applyAlignment="1" applyProtection="1">
      <alignment horizontal="center" vertical="center"/>
      <protection locked="0"/>
    </xf>
    <xf numFmtId="0" fontId="6" fillId="0" borderId="1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NumberFormat="1" applyFont="1" applyAlignment="1" applyProtection="1">
      <alignment horizontal="center" vertical="center" shrinkToFit="1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horizontal="center" vertical="center"/>
      <protection hidden="1"/>
    </xf>
    <xf numFmtId="0" fontId="5" fillId="7" borderId="4" xfId="0" applyFont="1" applyFill="1" applyBorder="1" applyAlignment="1" applyProtection="1">
      <alignment horizontal="center" vertical="center"/>
      <protection locked="0"/>
    </xf>
    <xf numFmtId="0" fontId="5" fillId="7" borderId="5" xfId="0" applyFont="1" applyFill="1" applyBorder="1" applyAlignment="1" applyProtection="1">
      <alignment horizontal="center" vertical="center"/>
      <protection locked="0"/>
    </xf>
    <xf numFmtId="0" fontId="5" fillId="7" borderId="37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38" fontId="5" fillId="0" borderId="60" xfId="1" applyFont="1" applyFill="1" applyBorder="1" applyAlignment="1" applyProtection="1">
      <alignment horizontal="center" vertical="center"/>
      <protection hidden="1"/>
    </xf>
    <xf numFmtId="0" fontId="0" fillId="0" borderId="0" xfId="0" quotePrefix="1" applyAlignment="1" applyProtection="1">
      <alignment horizontal="center" vertical="center"/>
      <protection hidden="1"/>
    </xf>
    <xf numFmtId="0" fontId="6" fillId="0" borderId="0" xfId="1" applyNumberFormat="1" applyFont="1" applyAlignment="1" applyProtection="1">
      <alignment horizontal="center" vertical="center"/>
      <protection hidden="1"/>
    </xf>
    <xf numFmtId="177" fontId="7" fillId="0" borderId="0" xfId="1" applyNumberFormat="1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top" wrapText="1"/>
      <protection hidden="1"/>
    </xf>
    <xf numFmtId="0" fontId="0" fillId="0" borderId="8" xfId="0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 vertical="center"/>
      <protection hidden="1"/>
    </xf>
    <xf numFmtId="9" fontId="0" fillId="0" borderId="8" xfId="2" applyFont="1" applyFill="1" applyBorder="1" applyAlignment="1" applyProtection="1">
      <alignment horizontal="center" vertical="top"/>
      <protection hidden="1"/>
    </xf>
    <xf numFmtId="9" fontId="0" fillId="0" borderId="0" xfId="2" applyFont="1" applyFill="1" applyBorder="1" applyAlignment="1" applyProtection="1">
      <alignment horizontal="center" vertical="top"/>
      <protection hidden="1"/>
    </xf>
    <xf numFmtId="0" fontId="5" fillId="3" borderId="18" xfId="0" applyFont="1" applyFill="1" applyBorder="1" applyAlignment="1" applyProtection="1">
      <alignment horizontal="center" vertical="center"/>
      <protection hidden="1"/>
    </xf>
    <xf numFmtId="0" fontId="5" fillId="3" borderId="19" xfId="0" applyFont="1" applyFill="1" applyBorder="1" applyAlignment="1" applyProtection="1">
      <alignment horizontal="center" vertical="center"/>
      <protection hidden="1"/>
    </xf>
    <xf numFmtId="0" fontId="5" fillId="3" borderId="20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38" fontId="5" fillId="0" borderId="0" xfId="1" applyFont="1" applyFill="1" applyBorder="1" applyAlignment="1" applyProtection="1">
      <alignment horizontal="center" vertical="center"/>
      <protection hidden="1"/>
    </xf>
    <xf numFmtId="38" fontId="0" fillId="0" borderId="0" xfId="1" applyFont="1" applyBorder="1" applyAlignment="1" applyProtection="1">
      <alignment horizontal="center" vertical="center"/>
      <protection hidden="1"/>
    </xf>
    <xf numFmtId="176" fontId="0" fillId="0" borderId="0" xfId="0" applyNumberForma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6" fillId="0" borderId="6" xfId="0" applyNumberFormat="1" applyFont="1" applyBorder="1" applyAlignment="1" applyProtection="1">
      <alignment horizontal="center" vertical="center" shrinkToFit="1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5" fillId="7" borderId="42" xfId="1" applyNumberFormat="1" applyFont="1" applyFill="1" applyBorder="1" applyAlignment="1" applyProtection="1">
      <alignment horizontal="center" vertical="center"/>
      <protection locked="0"/>
    </xf>
    <xf numFmtId="0" fontId="4" fillId="7" borderId="74" xfId="0" applyFont="1" applyFill="1" applyBorder="1" applyAlignment="1" applyProtection="1">
      <alignment horizontal="center" vertical="center"/>
      <protection hidden="1"/>
    </xf>
    <xf numFmtId="0" fontId="4" fillId="7" borderId="75" xfId="0" applyFont="1" applyFill="1" applyBorder="1" applyAlignment="1" applyProtection="1">
      <alignment horizontal="center" vertical="center"/>
      <protection hidden="1"/>
    </xf>
    <xf numFmtId="0" fontId="4" fillId="7" borderId="76" xfId="0" applyFont="1" applyFill="1" applyBorder="1" applyAlignment="1" applyProtection="1">
      <alignment horizontal="center" vertical="center"/>
      <protection hidden="1"/>
    </xf>
    <xf numFmtId="0" fontId="4" fillId="7" borderId="2" xfId="1" applyNumberFormat="1" applyFont="1" applyFill="1" applyBorder="1" applyAlignment="1" applyProtection="1">
      <alignment horizontal="center" vertical="center"/>
      <protection hidden="1"/>
    </xf>
    <xf numFmtId="0" fontId="4" fillId="7" borderId="13" xfId="1" applyNumberFormat="1" applyFont="1" applyFill="1" applyBorder="1" applyAlignment="1" applyProtection="1">
      <alignment horizontal="center" vertical="center"/>
      <protection hidden="1"/>
    </xf>
    <xf numFmtId="0" fontId="4" fillId="7" borderId="3" xfId="1" applyNumberFormat="1" applyFont="1" applyFill="1" applyBorder="1" applyAlignment="1" applyProtection="1">
      <alignment horizontal="center" vertical="center"/>
      <protection hidden="1"/>
    </xf>
    <xf numFmtId="0" fontId="13" fillId="0" borderId="22" xfId="0" applyFont="1" applyBorder="1" applyAlignment="1" applyProtection="1">
      <alignment vertical="center" shrinkToFit="1"/>
      <protection hidden="1"/>
    </xf>
    <xf numFmtId="0" fontId="13" fillId="0" borderId="23" xfId="0" applyFont="1" applyBorder="1" applyAlignment="1" applyProtection="1">
      <alignment vertical="center" shrinkToFit="1"/>
      <protection hidden="1"/>
    </xf>
    <xf numFmtId="0" fontId="13" fillId="0" borderId="30" xfId="0" applyFont="1" applyBorder="1" applyAlignment="1" applyProtection="1">
      <alignment vertical="center" shrinkToFit="1"/>
      <protection hidden="1"/>
    </xf>
    <xf numFmtId="0" fontId="5" fillId="7" borderId="73" xfId="0" applyFont="1" applyFill="1" applyBorder="1" applyAlignment="1" applyProtection="1">
      <alignment horizontal="center" vertical="center"/>
      <protection hidden="1"/>
    </xf>
    <xf numFmtId="0" fontId="5" fillId="7" borderId="23" xfId="0" applyFont="1" applyFill="1" applyBorder="1" applyAlignment="1" applyProtection="1">
      <alignment horizontal="center" vertical="center"/>
      <protection hidden="1"/>
    </xf>
    <xf numFmtId="0" fontId="5" fillId="7" borderId="48" xfId="0" applyFont="1" applyFill="1" applyBorder="1" applyAlignment="1" applyProtection="1">
      <alignment horizontal="center" vertical="center"/>
      <protection hidden="1"/>
    </xf>
    <xf numFmtId="0" fontId="5" fillId="7" borderId="23" xfId="1" applyNumberFormat="1" applyFont="1" applyFill="1" applyBorder="1" applyAlignment="1" applyProtection="1">
      <alignment horizontal="center" vertical="center"/>
      <protection hidden="1"/>
    </xf>
    <xf numFmtId="0" fontId="5" fillId="7" borderId="48" xfId="1" applyNumberFormat="1" applyFont="1" applyFill="1" applyBorder="1" applyAlignment="1" applyProtection="1">
      <alignment horizontal="center" vertical="center"/>
      <protection hidden="1"/>
    </xf>
    <xf numFmtId="0" fontId="5" fillId="2" borderId="23" xfId="1" applyNumberFormat="1" applyFont="1" applyFill="1" applyBorder="1" applyAlignment="1" applyProtection="1">
      <alignment horizontal="center" vertical="center"/>
      <protection hidden="1"/>
    </xf>
    <xf numFmtId="0" fontId="5" fillId="2" borderId="30" xfId="1" applyNumberFormat="1" applyFont="1" applyFill="1" applyBorder="1" applyAlignment="1" applyProtection="1">
      <alignment horizontal="center" vertical="center"/>
      <protection hidden="1"/>
    </xf>
    <xf numFmtId="0" fontId="0" fillId="6" borderId="10" xfId="1" applyNumberFormat="1" applyFont="1" applyFill="1" applyBorder="1" applyAlignment="1" applyProtection="1">
      <alignment horizontal="center" vertical="center"/>
      <protection hidden="1"/>
    </xf>
    <xf numFmtId="0" fontId="0" fillId="6" borderId="11" xfId="1" applyNumberFormat="1" applyFont="1" applyFill="1" applyBorder="1" applyAlignment="1" applyProtection="1">
      <alignment horizontal="center" vertical="center"/>
      <protection hidden="1"/>
    </xf>
    <xf numFmtId="0" fontId="13" fillId="0" borderId="68" xfId="0" applyFont="1" applyBorder="1" applyAlignment="1" applyProtection="1">
      <alignment vertical="center" shrinkToFit="1"/>
      <protection hidden="1"/>
    </xf>
    <xf numFmtId="0" fontId="13" fillId="0" borderId="25" xfId="0" applyFont="1" applyBorder="1" applyAlignment="1" applyProtection="1">
      <alignment vertical="center" shrinkToFit="1"/>
      <protection hidden="1"/>
    </xf>
    <xf numFmtId="0" fontId="13" fillId="0" borderId="28" xfId="0" applyFont="1" applyBorder="1" applyAlignment="1" applyProtection="1">
      <alignment vertical="center" shrinkToFit="1"/>
      <protection hidden="1"/>
    </xf>
    <xf numFmtId="0" fontId="5" fillId="7" borderId="72" xfId="0" applyFont="1" applyFill="1" applyBorder="1" applyAlignment="1" applyProtection="1">
      <alignment horizontal="center" vertical="center"/>
      <protection hidden="1"/>
    </xf>
    <xf numFmtId="0" fontId="5" fillId="7" borderId="25" xfId="0" applyFont="1" applyFill="1" applyBorder="1" applyAlignment="1" applyProtection="1">
      <alignment horizontal="center" vertical="center"/>
      <protection hidden="1"/>
    </xf>
    <xf numFmtId="0" fontId="5" fillId="7" borderId="67" xfId="0" applyFont="1" applyFill="1" applyBorder="1" applyAlignment="1" applyProtection="1">
      <alignment horizontal="center" vertical="center"/>
      <protection hidden="1"/>
    </xf>
    <xf numFmtId="0" fontId="5" fillId="7" borderId="25" xfId="1" applyNumberFormat="1" applyFont="1" applyFill="1" applyBorder="1" applyAlignment="1" applyProtection="1">
      <alignment horizontal="center" vertical="center"/>
      <protection hidden="1"/>
    </xf>
    <xf numFmtId="0" fontId="5" fillId="7" borderId="67" xfId="1" applyNumberFormat="1" applyFont="1" applyFill="1" applyBorder="1" applyAlignment="1" applyProtection="1">
      <alignment horizontal="center" vertical="center"/>
      <protection hidden="1"/>
    </xf>
    <xf numFmtId="0" fontId="5" fillId="2" borderId="31" xfId="1" applyNumberFormat="1" applyFont="1" applyFill="1" applyBorder="1" applyAlignment="1" applyProtection="1">
      <alignment horizontal="center" vertical="center"/>
      <protection hidden="1"/>
    </xf>
    <xf numFmtId="0" fontId="5" fillId="2" borderId="33" xfId="1" applyNumberFormat="1" applyFont="1" applyFill="1" applyBorder="1" applyAlignment="1" applyProtection="1">
      <alignment horizontal="center" vertical="center"/>
      <protection hidden="1"/>
    </xf>
    <xf numFmtId="0" fontId="13" fillId="0" borderId="36" xfId="0" applyFont="1" applyBorder="1" applyAlignment="1" applyProtection="1">
      <alignment vertical="center" shrinkToFit="1"/>
      <protection hidden="1"/>
    </xf>
    <xf numFmtId="0" fontId="13" fillId="0" borderId="26" xfId="0" applyFont="1" applyBorder="1" applyAlignment="1" applyProtection="1">
      <alignment vertical="center" shrinkToFit="1"/>
      <protection hidden="1"/>
    </xf>
    <xf numFmtId="0" fontId="13" fillId="0" borderId="29" xfId="0" applyFont="1" applyBorder="1" applyAlignment="1" applyProtection="1">
      <alignment vertical="center" shrinkToFit="1"/>
      <protection hidden="1"/>
    </xf>
    <xf numFmtId="0" fontId="5" fillId="7" borderId="70" xfId="0" applyFont="1" applyFill="1" applyBorder="1" applyAlignment="1" applyProtection="1">
      <alignment horizontal="center" vertical="center"/>
      <protection hidden="1"/>
    </xf>
    <xf numFmtId="0" fontId="5" fillId="7" borderId="26" xfId="0" applyFont="1" applyFill="1" applyBorder="1" applyAlignment="1" applyProtection="1">
      <alignment horizontal="center" vertical="center"/>
      <protection hidden="1"/>
    </xf>
    <xf numFmtId="0" fontId="5" fillId="7" borderId="50" xfId="0" applyFont="1" applyFill="1" applyBorder="1" applyAlignment="1" applyProtection="1">
      <alignment horizontal="center" vertical="center"/>
      <protection hidden="1"/>
    </xf>
    <xf numFmtId="0" fontId="5" fillId="7" borderId="26" xfId="1" applyNumberFormat="1" applyFont="1" applyFill="1" applyBorder="1" applyAlignment="1" applyProtection="1">
      <alignment horizontal="center" vertical="center"/>
      <protection hidden="1"/>
    </xf>
    <xf numFmtId="0" fontId="5" fillId="7" borderId="50" xfId="1" applyNumberFormat="1" applyFont="1" applyFill="1" applyBorder="1" applyAlignment="1" applyProtection="1">
      <alignment horizontal="center" vertical="center"/>
      <protection hidden="1"/>
    </xf>
    <xf numFmtId="0" fontId="5" fillId="2" borderId="26" xfId="1" applyNumberFormat="1" applyFont="1" applyFill="1" applyBorder="1" applyAlignment="1" applyProtection="1">
      <alignment horizontal="center" vertical="center"/>
      <protection hidden="1"/>
    </xf>
    <xf numFmtId="0" fontId="5" fillId="2" borderId="29" xfId="1" applyNumberFormat="1" applyFont="1" applyFill="1" applyBorder="1" applyAlignment="1" applyProtection="1">
      <alignment horizontal="center" vertical="center"/>
      <protection hidden="1"/>
    </xf>
    <xf numFmtId="0" fontId="5" fillId="7" borderId="35" xfId="0" applyFont="1" applyFill="1" applyBorder="1" applyAlignment="1" applyProtection="1">
      <alignment horizontal="center" vertical="center"/>
      <protection hidden="1"/>
    </xf>
    <xf numFmtId="0" fontId="5" fillId="7" borderId="11" xfId="0" applyFont="1" applyFill="1" applyBorder="1" applyAlignment="1" applyProtection="1">
      <alignment horizontal="center" vertical="center"/>
      <protection hidden="1"/>
    </xf>
    <xf numFmtId="0" fontId="5" fillId="7" borderId="71" xfId="0" applyFont="1" applyFill="1" applyBorder="1" applyAlignment="1" applyProtection="1">
      <alignment horizontal="center" vertical="center"/>
      <protection hidden="1"/>
    </xf>
    <xf numFmtId="9" fontId="0" fillId="6" borderId="10" xfId="2" applyFont="1" applyFill="1" applyBorder="1" applyAlignment="1" applyProtection="1">
      <alignment horizontal="center" vertical="top"/>
      <protection hidden="1"/>
    </xf>
    <xf numFmtId="9" fontId="0" fillId="6" borderId="11" xfId="2" applyFont="1" applyFill="1" applyBorder="1" applyAlignment="1" applyProtection="1">
      <alignment horizontal="center" vertical="top"/>
      <protection hidden="1"/>
    </xf>
    <xf numFmtId="9" fontId="0" fillId="6" borderId="14" xfId="2" applyFont="1" applyFill="1" applyBorder="1" applyAlignment="1" applyProtection="1">
      <alignment horizontal="center" vertical="top"/>
      <protection hidden="1"/>
    </xf>
    <xf numFmtId="0" fontId="5" fillId="2" borderId="48" xfId="1" applyNumberFormat="1" applyFont="1" applyFill="1" applyBorder="1" applyAlignment="1" applyProtection="1">
      <alignment horizontal="center" vertical="center"/>
      <protection hidden="1"/>
    </xf>
    <xf numFmtId="0" fontId="5" fillId="2" borderId="56" xfId="1" applyNumberFormat="1" applyFont="1" applyFill="1" applyBorder="1" applyAlignment="1" applyProtection="1">
      <alignment horizontal="center" vertical="center"/>
      <protection hidden="1"/>
    </xf>
    <xf numFmtId="0" fontId="5" fillId="3" borderId="31" xfId="1" applyNumberFormat="1" applyFont="1" applyFill="1" applyBorder="1" applyAlignment="1" applyProtection="1">
      <alignment horizontal="center" vertical="center"/>
      <protection hidden="1"/>
    </xf>
    <xf numFmtId="0" fontId="5" fillId="3" borderId="33" xfId="1" applyNumberFormat="1" applyFont="1" applyFill="1" applyBorder="1" applyAlignment="1" applyProtection="1">
      <alignment horizontal="center" vertical="center"/>
      <protection hidden="1"/>
    </xf>
    <xf numFmtId="0" fontId="5" fillId="3" borderId="23" xfId="1" applyNumberFormat="1" applyFont="1" applyFill="1" applyBorder="1" applyAlignment="1" applyProtection="1">
      <alignment horizontal="center" vertical="center"/>
      <protection hidden="1"/>
    </xf>
    <xf numFmtId="0" fontId="5" fillId="3" borderId="30" xfId="1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vertical="center" shrinkToFit="1"/>
      <protection hidden="1"/>
    </xf>
    <xf numFmtId="0" fontId="9" fillId="0" borderId="11" xfId="0" applyFont="1" applyBorder="1" applyAlignment="1" applyProtection="1">
      <alignment vertical="center" shrinkToFit="1"/>
      <protection hidden="1"/>
    </xf>
    <xf numFmtId="0" fontId="9" fillId="0" borderId="69" xfId="0" applyFont="1" applyBorder="1" applyAlignment="1" applyProtection="1">
      <alignment vertical="center" shrinkToFit="1"/>
      <protection hidden="1"/>
    </xf>
    <xf numFmtId="176" fontId="0" fillId="6" borderId="66" xfId="0" applyNumberFormat="1" applyFill="1" applyBorder="1" applyAlignment="1" applyProtection="1">
      <alignment horizontal="center" vertical="center"/>
      <protection hidden="1"/>
    </xf>
    <xf numFmtId="176" fontId="0" fillId="6" borderId="11" xfId="0" applyNumberFormat="1" applyFill="1" applyBorder="1" applyAlignment="1" applyProtection="1">
      <alignment horizontal="center" vertical="center"/>
      <protection hidden="1"/>
    </xf>
    <xf numFmtId="176" fontId="0" fillId="6" borderId="14" xfId="0" applyNumberFormat="1" applyFill="1" applyBorder="1" applyAlignment="1" applyProtection="1">
      <alignment horizontal="center" vertical="center"/>
      <protection hidden="1"/>
    </xf>
    <xf numFmtId="0" fontId="0" fillId="6" borderId="21" xfId="1" applyNumberFormat="1" applyFont="1" applyFill="1" applyBorder="1" applyAlignment="1" applyProtection="1">
      <alignment horizontal="center" vertical="center"/>
      <protection hidden="1"/>
    </xf>
    <xf numFmtId="176" fontId="0" fillId="6" borderId="21" xfId="0" applyNumberFormat="1" applyFill="1" applyBorder="1" applyAlignment="1" applyProtection="1">
      <alignment horizontal="center" vertical="center"/>
      <protection hidden="1"/>
    </xf>
    <xf numFmtId="0" fontId="9" fillId="0" borderId="10" xfId="0" applyFont="1" applyFill="1" applyBorder="1" applyAlignment="1" applyProtection="1">
      <alignment vertical="center" shrinkToFit="1"/>
      <protection hidden="1"/>
    </xf>
    <xf numFmtId="0" fontId="9" fillId="0" borderId="11" xfId="0" applyFont="1" applyFill="1" applyBorder="1" applyAlignment="1" applyProtection="1">
      <alignment vertical="center" shrinkToFit="1"/>
      <protection hidden="1"/>
    </xf>
    <xf numFmtId="0" fontId="9" fillId="0" borderId="34" xfId="0" applyFont="1" applyFill="1" applyBorder="1" applyAlignment="1" applyProtection="1">
      <alignment vertical="center" shrinkToFit="1"/>
      <protection hidden="1"/>
    </xf>
    <xf numFmtId="0" fontId="5" fillId="7" borderId="40" xfId="0" applyFont="1" applyFill="1" applyBorder="1" applyAlignment="1" applyProtection="1">
      <alignment horizontal="center" vertical="center"/>
      <protection hidden="1"/>
    </xf>
    <xf numFmtId="0" fontId="5" fillId="7" borderId="41" xfId="0" applyFont="1" applyFill="1" applyBorder="1" applyAlignment="1" applyProtection="1">
      <alignment horizontal="center" vertical="center"/>
      <protection hidden="1"/>
    </xf>
    <xf numFmtId="0" fontId="5" fillId="7" borderId="15" xfId="0" applyFont="1" applyFill="1" applyBorder="1" applyAlignment="1" applyProtection="1">
      <alignment horizontal="center" vertical="center"/>
      <protection hidden="1"/>
    </xf>
    <xf numFmtId="0" fontId="5" fillId="7" borderId="16" xfId="1" applyNumberFormat="1" applyFont="1" applyFill="1" applyBorder="1" applyAlignment="1" applyProtection="1">
      <alignment horizontal="center" vertical="center"/>
      <protection hidden="1"/>
    </xf>
    <xf numFmtId="0" fontId="5" fillId="7" borderId="55" xfId="1" applyNumberFormat="1" applyFont="1" applyFill="1" applyBorder="1" applyAlignment="1" applyProtection="1">
      <alignment horizontal="center" vertical="center"/>
      <protection hidden="1"/>
    </xf>
    <xf numFmtId="0" fontId="5" fillId="7" borderId="42" xfId="1" applyNumberFormat="1" applyFont="1" applyFill="1" applyBorder="1" applyAlignment="1" applyProtection="1">
      <alignment horizontal="center" vertical="center"/>
      <protection hidden="1"/>
    </xf>
    <xf numFmtId="0" fontId="5" fillId="3" borderId="38" xfId="1" applyNumberFormat="1" applyFont="1" applyFill="1" applyBorder="1" applyAlignment="1" applyProtection="1">
      <alignment horizontal="center" vertical="center"/>
      <protection hidden="1"/>
    </xf>
    <xf numFmtId="0" fontId="5" fillId="3" borderId="39" xfId="1" applyNumberFormat="1" applyFont="1" applyFill="1" applyBorder="1" applyAlignment="1" applyProtection="1">
      <alignment horizontal="center" vertical="center"/>
      <protection hidden="1"/>
    </xf>
    <xf numFmtId="0" fontId="5" fillId="7" borderId="4" xfId="0" applyFont="1" applyFill="1" applyBorder="1" applyAlignment="1" applyProtection="1">
      <alignment horizontal="center" vertical="center"/>
      <protection hidden="1"/>
    </xf>
    <xf numFmtId="0" fontId="5" fillId="7" borderId="5" xfId="0" applyFont="1" applyFill="1" applyBorder="1" applyAlignment="1" applyProtection="1">
      <alignment horizontal="center" vertical="center"/>
      <protection hidden="1"/>
    </xf>
    <xf numFmtId="0" fontId="5" fillId="7" borderId="37" xfId="0" applyFont="1" applyFill="1" applyBorder="1" applyAlignment="1" applyProtection="1">
      <alignment horizontal="center" vertical="center"/>
      <protection hidden="1"/>
    </xf>
    <xf numFmtId="0" fontId="5" fillId="2" borderId="50" xfId="1" applyNumberFormat="1" applyFont="1" applyFill="1" applyBorder="1" applyAlignment="1" applyProtection="1">
      <alignment horizontal="center" vertical="center"/>
      <protection hidden="1"/>
    </xf>
    <xf numFmtId="0" fontId="4" fillId="7" borderId="35" xfId="0" applyFont="1" applyFill="1" applyBorder="1" applyAlignment="1" applyProtection="1">
      <alignment horizontal="center" vertical="center"/>
      <protection hidden="1"/>
    </xf>
    <xf numFmtId="0" fontId="4" fillId="7" borderId="11" xfId="0" applyFont="1" applyFill="1" applyBorder="1" applyAlignment="1" applyProtection="1">
      <alignment horizontal="center" vertical="center"/>
      <protection hidden="1"/>
    </xf>
    <xf numFmtId="0" fontId="4" fillId="7" borderId="71" xfId="0" applyFont="1" applyFill="1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horizontal="center" vertical="center"/>
      <protection locked="0" hidden="1"/>
    </xf>
    <xf numFmtId="0" fontId="0" fillId="0" borderId="16" xfId="0" applyBorder="1" applyAlignment="1" applyProtection="1">
      <alignment horizontal="center" vertical="center"/>
      <protection locked="0" hidden="1"/>
    </xf>
    <xf numFmtId="0" fontId="0" fillId="0" borderId="17" xfId="0" applyBorder="1" applyAlignment="1" applyProtection="1">
      <alignment horizontal="center" vertical="center"/>
      <protection locked="0" hidden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7C80"/>
      <color rgb="FFFFFF66"/>
      <color rgb="FFFF99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27</xdr:row>
      <xdr:rowOff>114300</xdr:rowOff>
    </xdr:from>
    <xdr:to>
      <xdr:col>3</xdr:col>
      <xdr:colOff>447675</xdr:colOff>
      <xdr:row>29</xdr:row>
      <xdr:rowOff>57150</xdr:rowOff>
    </xdr:to>
    <xdr:sp macro="" textlink="">
      <xdr:nvSpPr>
        <xdr:cNvPr id="2" name="右中かっこ 1"/>
        <xdr:cNvSpPr/>
      </xdr:nvSpPr>
      <xdr:spPr>
        <a:xfrm>
          <a:off x="2400300" y="4791075"/>
          <a:ext cx="104775" cy="285750"/>
        </a:xfrm>
        <a:prstGeom prst="rightBrace">
          <a:avLst/>
        </a:prstGeom>
        <a:scene3d>
          <a:camera prst="orthographicFront">
            <a:rot lat="0" lon="0" rev="16200000"/>
          </a:camera>
          <a:lightRig rig="threePt" dir="t"/>
        </a:scene3d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N26"/>
  <sheetViews>
    <sheetView view="pageBreakPreview" zoomScale="85" zoomScaleNormal="100" zoomScaleSheetLayoutView="85" workbookViewId="0">
      <selection activeCell="A12" sqref="A12:N12"/>
    </sheetView>
  </sheetViews>
  <sheetFormatPr defaultRowHeight="13.5"/>
  <sheetData>
    <row r="12" spans="1:14" ht="42">
      <c r="A12" s="81" t="s">
        <v>73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</row>
    <row r="16" spans="1:14" ht="25.5">
      <c r="A16" s="83" t="s">
        <v>113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</row>
    <row r="26" spans="1:14" ht="32.25">
      <c r="A26" s="82" t="s">
        <v>74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</row>
  </sheetData>
  <sheetProtection password="C260" sheet="1" objects="1" scenarios="1" selectLockedCells="1"/>
  <mergeCells count="3">
    <mergeCell ref="A12:N12"/>
    <mergeCell ref="A26:N26"/>
    <mergeCell ref="A16:N16"/>
  </mergeCells>
  <phoneticPr fontId="2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view="pageBreakPreview" zoomScaleNormal="100" zoomScaleSheetLayoutView="100" workbookViewId="0">
      <selection activeCell="B9" sqref="B9"/>
    </sheetView>
  </sheetViews>
  <sheetFormatPr defaultRowHeight="13.5"/>
  <cols>
    <col min="1" max="1" width="19.25" style="10" bestFit="1" customWidth="1"/>
    <col min="2" max="2" width="25.375" style="1" bestFit="1" customWidth="1"/>
    <col min="3" max="3" width="55.5" style="1" bestFit="1" customWidth="1"/>
  </cols>
  <sheetData>
    <row r="1" spans="1:3" ht="14.25" thickBot="1">
      <c r="A1" s="15" t="s">
        <v>110</v>
      </c>
      <c r="B1" s="15" t="s">
        <v>111</v>
      </c>
      <c r="C1" s="15" t="s">
        <v>118</v>
      </c>
    </row>
    <row r="2" spans="1:3" ht="14.25" thickTop="1">
      <c r="A2" s="16">
        <v>41562</v>
      </c>
      <c r="B2" s="18" t="s">
        <v>114</v>
      </c>
      <c r="C2" s="18"/>
    </row>
    <row r="3" spans="1:3" ht="27">
      <c r="A3" s="17">
        <v>41830</v>
      </c>
      <c r="B3" s="19" t="s">
        <v>112</v>
      </c>
      <c r="C3" s="20" t="s">
        <v>117</v>
      </c>
    </row>
  </sheetData>
  <sheetProtection password="C260" sheet="1" objects="1" scenarios="1" selectLockedCells="1"/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view="pageBreakPreview" zoomScale="85" zoomScaleNormal="100" zoomScaleSheetLayoutView="85" workbookViewId="0">
      <selection activeCell="F2" sqref="F2"/>
    </sheetView>
  </sheetViews>
  <sheetFormatPr defaultRowHeight="13.5"/>
  <sheetData>
    <row r="1" spans="1:14" ht="17.25">
      <c r="A1" s="11" t="s">
        <v>75</v>
      </c>
    </row>
    <row r="5" spans="1:14">
      <c r="A5" t="s">
        <v>76</v>
      </c>
    </row>
    <row r="8" spans="1:14">
      <c r="A8" s="3" t="s">
        <v>77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12"/>
    </row>
    <row r="9" spans="1:14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13"/>
    </row>
    <row r="10" spans="1:14">
      <c r="A10" s="5" t="s">
        <v>78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13"/>
    </row>
    <row r="11" spans="1:14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13"/>
    </row>
    <row r="12" spans="1:14">
      <c r="A12" s="5" t="s">
        <v>79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13"/>
    </row>
    <row r="13" spans="1:14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13"/>
    </row>
    <row r="14" spans="1:14">
      <c r="A14" s="5" t="s">
        <v>80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13"/>
    </row>
    <row r="15" spans="1:14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13"/>
    </row>
    <row r="16" spans="1:14">
      <c r="A16" s="5" t="s">
        <v>105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13"/>
    </row>
    <row r="17" spans="1:14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13"/>
    </row>
    <row r="18" spans="1:14">
      <c r="A18" s="5" t="s">
        <v>81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13"/>
    </row>
    <row r="19" spans="1:14">
      <c r="A19" s="7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14"/>
    </row>
    <row r="20" spans="1:14">
      <c r="A20" t="s">
        <v>82</v>
      </c>
    </row>
    <row r="23" spans="1:14">
      <c r="A23" t="s">
        <v>83</v>
      </c>
    </row>
    <row r="26" spans="1:14">
      <c r="A26" t="s">
        <v>84</v>
      </c>
    </row>
    <row r="28" spans="1:14">
      <c r="A28" t="s">
        <v>85</v>
      </c>
      <c r="D28" t="s">
        <v>86</v>
      </c>
    </row>
    <row r="30" spans="1:14">
      <c r="D30" t="s">
        <v>87</v>
      </c>
    </row>
  </sheetData>
  <sheetProtection password="C260" sheet="1" objects="1" scenarios="1" selectLockedCells="1"/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46"/>
  <sheetViews>
    <sheetView tabSelected="1" view="pageBreakPreview" zoomScaleNormal="100" zoomScaleSheetLayoutView="100" workbookViewId="0">
      <selection activeCell="AD3" sqref="AD3"/>
    </sheetView>
  </sheetViews>
  <sheetFormatPr defaultRowHeight="13.5"/>
  <cols>
    <col min="1" max="1" width="3.625" customWidth="1"/>
    <col min="2" max="46" width="3.375" customWidth="1"/>
    <col min="47" max="51" width="7.25" customWidth="1"/>
    <col min="52" max="52" width="3.125" customWidth="1"/>
    <col min="53" max="53" width="9" customWidth="1"/>
  </cols>
  <sheetData>
    <row r="1" spans="1:45" ht="13.5" customHeight="1">
      <c r="A1" s="23" t="s">
        <v>73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99" t="s">
        <v>88</v>
      </c>
      <c r="AJ1" s="99"/>
      <c r="AK1" s="99"/>
      <c r="AL1" s="99"/>
      <c r="AM1" s="99"/>
      <c r="AN1" s="99"/>
      <c r="AO1" s="99"/>
      <c r="AP1" s="99"/>
      <c r="AQ1" s="99"/>
      <c r="AR1" s="99"/>
      <c r="AS1" s="99"/>
    </row>
    <row r="2" spans="1:4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</row>
    <row r="3" spans="1:45">
      <c r="A3" s="24" t="s">
        <v>19</v>
      </c>
      <c r="B3" s="24"/>
      <c r="C3" s="25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</row>
    <row r="4" spans="1:45" ht="5.25" customHeight="1">
      <c r="A4" s="24"/>
      <c r="B4" s="24"/>
      <c r="C4" s="25"/>
      <c r="D4" s="25"/>
      <c r="E4" s="25"/>
      <c r="F4" s="25"/>
      <c r="G4" s="25"/>
      <c r="H4" s="25"/>
      <c r="I4" s="25"/>
      <c r="J4" s="25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</row>
    <row r="5" spans="1:45">
      <c r="A5" s="24" t="s">
        <v>18</v>
      </c>
      <c r="B5" s="24"/>
      <c r="C5" s="25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</row>
    <row r="6" spans="1:45" ht="5.25" customHeight="1" thickBot="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99" t="s">
        <v>71</v>
      </c>
      <c r="AJ6" s="99"/>
      <c r="AK6" s="99"/>
      <c r="AL6" s="99"/>
      <c r="AM6" s="99"/>
      <c r="AN6" s="99"/>
      <c r="AO6" s="99"/>
      <c r="AP6" s="99"/>
      <c r="AQ6" s="99"/>
      <c r="AR6" s="99"/>
      <c r="AS6" s="99"/>
    </row>
    <row r="7" spans="1:45" ht="15" customHeight="1" thickTop="1" thickBot="1">
      <c r="A7" s="24" t="s">
        <v>17</v>
      </c>
      <c r="B7" s="24"/>
      <c r="C7" s="24"/>
      <c r="D7" s="146"/>
      <c r="E7" s="147"/>
      <c r="F7" s="147"/>
      <c r="G7" s="148"/>
      <c r="H7" s="24" t="s">
        <v>16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</row>
    <row r="8" spans="1:45" ht="14.25" thickTop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</row>
    <row r="9" spans="1:45" ht="14.25" thickBot="1">
      <c r="A9" s="28"/>
      <c r="B9" s="29"/>
      <c r="C9" s="135" t="s">
        <v>26</v>
      </c>
      <c r="D9" s="97"/>
      <c r="E9" s="97"/>
      <c r="F9" s="97"/>
      <c r="G9" s="97"/>
      <c r="H9" s="97"/>
      <c r="I9" s="97"/>
      <c r="J9" s="98"/>
      <c r="K9" s="203" t="s">
        <v>14</v>
      </c>
      <c r="L9" s="204"/>
      <c r="M9" s="205"/>
      <c r="N9" s="309" t="s">
        <v>15</v>
      </c>
      <c r="O9" s="310"/>
      <c r="P9" s="310"/>
      <c r="Q9" s="310"/>
      <c r="R9" s="310"/>
      <c r="S9" s="311"/>
      <c r="T9" s="200" t="s">
        <v>106</v>
      </c>
      <c r="U9" s="201"/>
      <c r="V9" s="201"/>
      <c r="W9" s="201"/>
      <c r="X9" s="201"/>
      <c r="Y9" s="202"/>
      <c r="Z9" s="24"/>
      <c r="AA9" s="24"/>
      <c r="AB9" s="30" t="s">
        <v>36</v>
      </c>
      <c r="AC9" s="24"/>
      <c r="AD9" s="24"/>
      <c r="AE9" s="24"/>
      <c r="AF9" s="24"/>
      <c r="AG9" s="24"/>
      <c r="AH9" s="25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</row>
    <row r="10" spans="1:45" ht="15" thickTop="1" thickBot="1">
      <c r="A10" s="31" t="s">
        <v>11</v>
      </c>
      <c r="B10" s="32"/>
      <c r="C10" s="33" t="s">
        <v>32</v>
      </c>
      <c r="D10" s="34"/>
      <c r="E10" s="34"/>
      <c r="F10" s="34"/>
      <c r="G10" s="34"/>
      <c r="H10" s="34"/>
      <c r="I10" s="34"/>
      <c r="J10" s="34"/>
      <c r="K10" s="165"/>
      <c r="L10" s="166"/>
      <c r="M10" s="167"/>
      <c r="N10" s="103"/>
      <c r="O10" s="104"/>
      <c r="P10" s="105"/>
      <c r="Q10" s="104"/>
      <c r="R10" s="104"/>
      <c r="S10" s="211"/>
      <c r="T10" s="103"/>
      <c r="U10" s="104"/>
      <c r="V10" s="105"/>
      <c r="W10" s="104"/>
      <c r="X10" s="104"/>
      <c r="Y10" s="149"/>
      <c r="Z10" s="35"/>
      <c r="AA10" s="135" t="s">
        <v>30</v>
      </c>
      <c r="AB10" s="97"/>
      <c r="AC10" s="97"/>
      <c r="AD10" s="217"/>
      <c r="AE10" s="218"/>
      <c r="AF10" s="218"/>
      <c r="AG10" s="36"/>
      <c r="AH10" s="24"/>
      <c r="AI10" s="216" t="s">
        <v>40</v>
      </c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</row>
    <row r="11" spans="1:45" ht="13.5" customHeight="1" thickTop="1" thickBot="1">
      <c r="A11" s="33"/>
      <c r="B11" s="28" t="s">
        <v>0</v>
      </c>
      <c r="C11" s="90"/>
      <c r="D11" s="91"/>
      <c r="E11" s="91"/>
      <c r="F11" s="91"/>
      <c r="G11" s="91"/>
      <c r="H11" s="91"/>
      <c r="I11" s="91"/>
      <c r="J11" s="92"/>
      <c r="K11" s="168"/>
      <c r="L11" s="169"/>
      <c r="M11" s="170"/>
      <c r="N11" s="109"/>
      <c r="O11" s="110"/>
      <c r="P11" s="111"/>
      <c r="Q11" s="195"/>
      <c r="R11" s="195"/>
      <c r="S11" s="196"/>
      <c r="T11" s="156" t="str">
        <f>IF(AA11=0,"☆A①",AA11)</f>
        <v>☆A①</v>
      </c>
      <c r="U11" s="157"/>
      <c r="V11" s="158"/>
      <c r="W11" s="131"/>
      <c r="X11" s="131"/>
      <c r="Y11" s="132"/>
      <c r="Z11" s="29" t="s">
        <v>0</v>
      </c>
      <c r="AA11" s="133"/>
      <c r="AB11" s="134"/>
      <c r="AC11" s="134"/>
      <c r="AD11" s="219"/>
      <c r="AE11" s="220"/>
      <c r="AF11" s="220"/>
      <c r="AG11" s="37"/>
      <c r="AH11" s="24"/>
      <c r="AI11" s="38" t="s">
        <v>41</v>
      </c>
      <c r="AJ11" s="221"/>
      <c r="AK11" s="222"/>
      <c r="AL11" s="223"/>
      <c r="AM11" s="99" t="s">
        <v>49</v>
      </c>
      <c r="AN11" s="99"/>
      <c r="AO11" s="99"/>
      <c r="AP11" s="99"/>
      <c r="AQ11" s="99"/>
      <c r="AR11" s="99"/>
      <c r="AS11" s="99"/>
    </row>
    <row r="12" spans="1:45" ht="13.5" customHeight="1" thickTop="1">
      <c r="A12" s="33"/>
      <c r="B12" s="28" t="s">
        <v>1</v>
      </c>
      <c r="C12" s="84"/>
      <c r="D12" s="85"/>
      <c r="E12" s="85"/>
      <c r="F12" s="85"/>
      <c r="G12" s="85"/>
      <c r="H12" s="85"/>
      <c r="I12" s="85"/>
      <c r="J12" s="86"/>
      <c r="K12" s="159"/>
      <c r="L12" s="160"/>
      <c r="M12" s="161"/>
      <c r="N12" s="112"/>
      <c r="O12" s="113"/>
      <c r="P12" s="114"/>
      <c r="Q12" s="193"/>
      <c r="R12" s="193"/>
      <c r="S12" s="194"/>
      <c r="T12" s="153" t="str">
        <f>IF(AA12=0,"☆A②",AA12)</f>
        <v>☆A②</v>
      </c>
      <c r="U12" s="154"/>
      <c r="V12" s="155"/>
      <c r="W12" s="123"/>
      <c r="X12" s="123"/>
      <c r="Y12" s="124"/>
      <c r="Z12" s="29" t="s">
        <v>1</v>
      </c>
      <c r="AA12" s="133"/>
      <c r="AB12" s="134"/>
      <c r="AC12" s="134"/>
      <c r="AD12" s="219"/>
      <c r="AE12" s="220"/>
      <c r="AF12" s="220"/>
      <c r="AG12" s="37"/>
      <c r="AH12" s="24"/>
      <c r="AI12" s="99" t="s">
        <v>50</v>
      </c>
      <c r="AJ12" s="99"/>
      <c r="AK12" s="99"/>
      <c r="AL12" s="99"/>
      <c r="AM12" s="99"/>
      <c r="AN12" s="99"/>
      <c r="AO12" s="99"/>
      <c r="AP12" s="99"/>
      <c r="AQ12" s="99"/>
      <c r="AR12" s="99"/>
      <c r="AS12" s="99"/>
    </row>
    <row r="13" spans="1:45">
      <c r="A13" s="39"/>
      <c r="B13" s="28" t="s">
        <v>2</v>
      </c>
      <c r="C13" s="87"/>
      <c r="D13" s="88"/>
      <c r="E13" s="88"/>
      <c r="F13" s="88"/>
      <c r="G13" s="88"/>
      <c r="H13" s="88"/>
      <c r="I13" s="88"/>
      <c r="J13" s="89"/>
      <c r="K13" s="176"/>
      <c r="L13" s="177"/>
      <c r="M13" s="178"/>
      <c r="N13" s="115"/>
      <c r="O13" s="116"/>
      <c r="P13" s="117"/>
      <c r="Q13" s="180"/>
      <c r="R13" s="180"/>
      <c r="S13" s="181"/>
      <c r="T13" s="162" t="str">
        <f>IF(AA13=0,"☆A③",AA13)</f>
        <v>☆A③</v>
      </c>
      <c r="U13" s="163"/>
      <c r="V13" s="164"/>
      <c r="W13" s="121"/>
      <c r="X13" s="121"/>
      <c r="Y13" s="122"/>
      <c r="Z13" s="29" t="s">
        <v>2</v>
      </c>
      <c r="AA13" s="133"/>
      <c r="AB13" s="134"/>
      <c r="AC13" s="134"/>
      <c r="AD13" s="219"/>
      <c r="AE13" s="220"/>
      <c r="AF13" s="220"/>
      <c r="AG13" s="37"/>
      <c r="AH13" s="24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</row>
    <row r="14" spans="1:45" ht="13.5" customHeight="1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2"/>
      <c r="L14" s="43"/>
      <c r="M14" s="43"/>
      <c r="N14" s="44"/>
      <c r="O14" s="45"/>
      <c r="P14" s="45"/>
      <c r="Q14" s="46"/>
      <c r="R14" s="46"/>
      <c r="S14" s="47"/>
      <c r="T14" s="45"/>
      <c r="U14" s="45"/>
      <c r="V14" s="45"/>
      <c r="W14" s="46"/>
      <c r="X14" s="46"/>
      <c r="Y14" s="48"/>
      <c r="Z14" s="25"/>
      <c r="AA14" s="49"/>
      <c r="AB14" s="50" t="s">
        <v>37</v>
      </c>
      <c r="AC14" s="49"/>
      <c r="AD14" s="51"/>
      <c r="AE14" s="51"/>
      <c r="AF14" s="51"/>
      <c r="AG14" s="37"/>
      <c r="AH14" s="24"/>
      <c r="AI14" s="99" t="s">
        <v>72</v>
      </c>
      <c r="AJ14" s="99"/>
      <c r="AK14" s="99"/>
      <c r="AL14" s="99"/>
      <c r="AM14" s="99"/>
      <c r="AN14" s="99"/>
      <c r="AO14" s="99"/>
      <c r="AP14" s="99"/>
      <c r="AQ14" s="99"/>
      <c r="AR14" s="99"/>
      <c r="AS14" s="99"/>
    </row>
    <row r="15" spans="1:45" ht="13.5" customHeight="1">
      <c r="A15" s="52" t="s">
        <v>12</v>
      </c>
      <c r="B15" s="53"/>
      <c r="C15" s="52" t="s">
        <v>33</v>
      </c>
      <c r="D15" s="53"/>
      <c r="E15" s="53"/>
      <c r="F15" s="53"/>
      <c r="G15" s="53"/>
      <c r="H15" s="53"/>
      <c r="I15" s="53"/>
      <c r="J15" s="9"/>
      <c r="K15" s="173"/>
      <c r="L15" s="174"/>
      <c r="M15" s="175"/>
      <c r="N15" s="106"/>
      <c r="O15" s="107"/>
      <c r="P15" s="108"/>
      <c r="Q15" s="107"/>
      <c r="R15" s="107"/>
      <c r="S15" s="179"/>
      <c r="T15" s="106"/>
      <c r="U15" s="107"/>
      <c r="V15" s="108"/>
      <c r="W15" s="107"/>
      <c r="X15" s="107"/>
      <c r="Y15" s="120"/>
      <c r="Z15" s="35"/>
      <c r="AA15" s="135" t="s">
        <v>30</v>
      </c>
      <c r="AB15" s="97"/>
      <c r="AC15" s="97"/>
      <c r="AD15" s="135" t="s">
        <v>35</v>
      </c>
      <c r="AE15" s="97"/>
      <c r="AF15" s="98"/>
      <c r="AG15" s="54"/>
      <c r="AH15" s="24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</row>
    <row r="16" spans="1:45">
      <c r="A16" s="52"/>
      <c r="B16" s="28" t="s">
        <v>3</v>
      </c>
      <c r="C16" s="90"/>
      <c r="D16" s="91"/>
      <c r="E16" s="91"/>
      <c r="F16" s="91"/>
      <c r="G16" s="91"/>
      <c r="H16" s="91"/>
      <c r="I16" s="91"/>
      <c r="J16" s="92"/>
      <c r="K16" s="168"/>
      <c r="L16" s="169"/>
      <c r="M16" s="170"/>
      <c r="N16" s="109"/>
      <c r="O16" s="110"/>
      <c r="P16" s="111"/>
      <c r="Q16" s="195"/>
      <c r="R16" s="195"/>
      <c r="S16" s="196"/>
      <c r="T16" s="156" t="str">
        <f>IF(AA16=0,"☆B①",AA16*(1+AD16))</f>
        <v>☆B①</v>
      </c>
      <c r="U16" s="157"/>
      <c r="V16" s="158"/>
      <c r="W16" s="131"/>
      <c r="X16" s="131"/>
      <c r="Y16" s="132"/>
      <c r="Z16" s="29" t="s">
        <v>3</v>
      </c>
      <c r="AA16" s="133"/>
      <c r="AB16" s="134"/>
      <c r="AC16" s="134"/>
      <c r="AD16" s="136"/>
      <c r="AE16" s="137"/>
      <c r="AF16" s="138"/>
      <c r="AG16" s="55"/>
      <c r="AH16" s="24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</row>
    <row r="17" spans="1:53">
      <c r="A17" s="52"/>
      <c r="B17" s="28" t="s">
        <v>4</v>
      </c>
      <c r="C17" s="84"/>
      <c r="D17" s="85"/>
      <c r="E17" s="85"/>
      <c r="F17" s="85"/>
      <c r="G17" s="85"/>
      <c r="H17" s="85"/>
      <c r="I17" s="85"/>
      <c r="J17" s="86"/>
      <c r="K17" s="159"/>
      <c r="L17" s="160"/>
      <c r="M17" s="161"/>
      <c r="N17" s="112"/>
      <c r="O17" s="113"/>
      <c r="P17" s="114"/>
      <c r="Q17" s="193"/>
      <c r="R17" s="193"/>
      <c r="S17" s="194"/>
      <c r="T17" s="153" t="str">
        <f>IF(AA17=0,"☆B②",AA17*(1+AD17))</f>
        <v>☆B②</v>
      </c>
      <c r="U17" s="154"/>
      <c r="V17" s="155"/>
      <c r="W17" s="123"/>
      <c r="X17" s="123"/>
      <c r="Y17" s="124"/>
      <c r="Z17" s="29" t="s">
        <v>4</v>
      </c>
      <c r="AA17" s="133"/>
      <c r="AB17" s="134"/>
      <c r="AC17" s="134"/>
      <c r="AD17" s="136"/>
      <c r="AE17" s="137"/>
      <c r="AF17" s="138"/>
      <c r="AG17" s="55"/>
      <c r="AH17" s="24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</row>
    <row r="18" spans="1:53">
      <c r="A18" s="52"/>
      <c r="B18" s="28" t="s">
        <v>5</v>
      </c>
      <c r="C18" s="84"/>
      <c r="D18" s="85"/>
      <c r="E18" s="85"/>
      <c r="F18" s="85"/>
      <c r="G18" s="85"/>
      <c r="H18" s="85"/>
      <c r="I18" s="85"/>
      <c r="J18" s="86"/>
      <c r="K18" s="159"/>
      <c r="L18" s="160"/>
      <c r="M18" s="161"/>
      <c r="N18" s="112"/>
      <c r="O18" s="113"/>
      <c r="P18" s="114"/>
      <c r="Q18" s="193"/>
      <c r="R18" s="193"/>
      <c r="S18" s="194"/>
      <c r="T18" s="153" t="str">
        <f>IF(AA18=0,"☆B③",AA18*(1+AD18))</f>
        <v>☆B③</v>
      </c>
      <c r="U18" s="154"/>
      <c r="V18" s="155"/>
      <c r="W18" s="123"/>
      <c r="X18" s="123"/>
      <c r="Y18" s="124"/>
      <c r="Z18" s="29" t="s">
        <v>5</v>
      </c>
      <c r="AA18" s="133"/>
      <c r="AB18" s="134"/>
      <c r="AC18" s="134"/>
      <c r="AD18" s="136"/>
      <c r="AE18" s="137"/>
      <c r="AF18" s="138"/>
      <c r="AG18" s="55"/>
      <c r="AH18" s="24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</row>
    <row r="19" spans="1:53">
      <c r="A19" s="56"/>
      <c r="B19" s="28" t="s">
        <v>6</v>
      </c>
      <c r="C19" s="87"/>
      <c r="D19" s="88"/>
      <c r="E19" s="88"/>
      <c r="F19" s="88"/>
      <c r="G19" s="88"/>
      <c r="H19" s="88"/>
      <c r="I19" s="88"/>
      <c r="J19" s="89"/>
      <c r="K19" s="176"/>
      <c r="L19" s="177"/>
      <c r="M19" s="178"/>
      <c r="N19" s="115"/>
      <c r="O19" s="116"/>
      <c r="P19" s="117"/>
      <c r="Q19" s="180"/>
      <c r="R19" s="180"/>
      <c r="S19" s="181"/>
      <c r="T19" s="162" t="str">
        <f>IF(AA19=0,"☆B④",AA19*(1+AD19))</f>
        <v>☆B④</v>
      </c>
      <c r="U19" s="163"/>
      <c r="V19" s="164"/>
      <c r="W19" s="121"/>
      <c r="X19" s="121"/>
      <c r="Y19" s="122"/>
      <c r="Z19" s="35" t="s">
        <v>6</v>
      </c>
      <c r="AA19" s="133"/>
      <c r="AB19" s="134"/>
      <c r="AC19" s="134"/>
      <c r="AD19" s="136"/>
      <c r="AE19" s="137"/>
      <c r="AF19" s="138"/>
      <c r="AG19" s="55"/>
      <c r="AH19" s="24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</row>
    <row r="20" spans="1:5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2"/>
      <c r="L20" s="43"/>
      <c r="M20" s="43"/>
      <c r="N20" s="44"/>
      <c r="O20" s="45"/>
      <c r="P20" s="45"/>
      <c r="Q20" s="46"/>
      <c r="R20" s="46"/>
      <c r="S20" s="47"/>
      <c r="T20" s="45"/>
      <c r="U20" s="45"/>
      <c r="V20" s="45"/>
      <c r="W20" s="46"/>
      <c r="X20" s="46"/>
      <c r="Y20" s="48"/>
      <c r="Z20" s="24"/>
      <c r="AA20" s="24"/>
      <c r="AB20" s="30" t="s">
        <v>38</v>
      </c>
      <c r="AC20" s="24"/>
      <c r="AD20" s="24"/>
      <c r="AE20" s="24"/>
      <c r="AF20" s="24"/>
      <c r="AG20" s="24"/>
      <c r="AH20" s="24"/>
      <c r="AI20" s="24"/>
      <c r="AJ20" s="30" t="s">
        <v>39</v>
      </c>
      <c r="AK20" s="24"/>
      <c r="AL20" s="24"/>
      <c r="AM20" s="24"/>
      <c r="AN20" s="24"/>
      <c r="AO20" s="24"/>
      <c r="AP20" s="24"/>
      <c r="AQ20" s="24"/>
      <c r="AR20" s="24"/>
      <c r="AS20" s="24"/>
    </row>
    <row r="21" spans="1:53">
      <c r="A21" s="57" t="s">
        <v>13</v>
      </c>
      <c r="B21" s="58"/>
      <c r="C21" s="57" t="s">
        <v>34</v>
      </c>
      <c r="D21" s="58"/>
      <c r="E21" s="58"/>
      <c r="F21" s="58"/>
      <c r="G21" s="58"/>
      <c r="H21" s="58"/>
      <c r="I21" s="58"/>
      <c r="J21" s="58"/>
      <c r="K21" s="173"/>
      <c r="L21" s="174"/>
      <c r="M21" s="175"/>
      <c r="N21" s="106"/>
      <c r="O21" s="107"/>
      <c r="P21" s="108"/>
      <c r="Q21" s="107"/>
      <c r="R21" s="107"/>
      <c r="S21" s="179"/>
      <c r="T21" s="106"/>
      <c r="U21" s="107"/>
      <c r="V21" s="108"/>
      <c r="W21" s="107"/>
      <c r="X21" s="107"/>
      <c r="Y21" s="120"/>
      <c r="Z21" s="35"/>
      <c r="AA21" s="97" t="s">
        <v>31</v>
      </c>
      <c r="AB21" s="97"/>
      <c r="AC21" s="97"/>
      <c r="AD21" s="97"/>
      <c r="AE21" s="97"/>
      <c r="AF21" s="97"/>
      <c r="AG21" s="97"/>
      <c r="AH21" s="96" t="s">
        <v>27</v>
      </c>
      <c r="AI21" s="97"/>
      <c r="AJ21" s="98"/>
      <c r="AK21" s="119" t="s">
        <v>28</v>
      </c>
      <c r="AL21" s="119"/>
      <c r="AM21" s="119"/>
      <c r="AN21" s="119" t="s">
        <v>29</v>
      </c>
      <c r="AO21" s="119"/>
      <c r="AP21" s="119"/>
      <c r="AQ21" s="119" t="s">
        <v>30</v>
      </c>
      <c r="AR21" s="119"/>
      <c r="AS21" s="119"/>
    </row>
    <row r="22" spans="1:53">
      <c r="A22" s="57"/>
      <c r="B22" s="28" t="s">
        <v>7</v>
      </c>
      <c r="C22" s="90"/>
      <c r="D22" s="91"/>
      <c r="E22" s="91"/>
      <c r="F22" s="91"/>
      <c r="G22" s="91"/>
      <c r="H22" s="91"/>
      <c r="I22" s="91"/>
      <c r="J22" s="92"/>
      <c r="K22" s="168"/>
      <c r="L22" s="169"/>
      <c r="M22" s="170"/>
      <c r="N22" s="156" t="str">
        <f>IF(AK22=0,"★C①",AH22*AK22)</f>
        <v>★C①</v>
      </c>
      <c r="O22" s="157"/>
      <c r="P22" s="158"/>
      <c r="Q22" s="190"/>
      <c r="R22" s="191"/>
      <c r="S22" s="192"/>
      <c r="T22" s="156" t="str">
        <f>IF(AQ22=0,"☆C①",AN22*AQ22)</f>
        <v>☆C①</v>
      </c>
      <c r="U22" s="157"/>
      <c r="V22" s="158"/>
      <c r="W22" s="129"/>
      <c r="X22" s="129"/>
      <c r="Y22" s="130"/>
      <c r="Z22" s="35" t="s">
        <v>7</v>
      </c>
      <c r="AA22" s="139"/>
      <c r="AB22" s="140"/>
      <c r="AC22" s="140"/>
      <c r="AD22" s="140"/>
      <c r="AE22" s="140"/>
      <c r="AF22" s="140"/>
      <c r="AG22" s="141"/>
      <c r="AH22" s="142"/>
      <c r="AI22" s="143"/>
      <c r="AJ22" s="144"/>
      <c r="AK22" s="118"/>
      <c r="AL22" s="118"/>
      <c r="AM22" s="118"/>
      <c r="AN22" s="145"/>
      <c r="AO22" s="145"/>
      <c r="AP22" s="145"/>
      <c r="AQ22" s="118"/>
      <c r="AR22" s="118"/>
      <c r="AS22" s="118"/>
    </row>
    <row r="23" spans="1:53">
      <c r="A23" s="57"/>
      <c r="B23" s="28" t="s">
        <v>8</v>
      </c>
      <c r="C23" s="84"/>
      <c r="D23" s="85"/>
      <c r="E23" s="85"/>
      <c r="F23" s="85"/>
      <c r="G23" s="85"/>
      <c r="H23" s="85"/>
      <c r="I23" s="85"/>
      <c r="J23" s="86"/>
      <c r="K23" s="159"/>
      <c r="L23" s="160"/>
      <c r="M23" s="161"/>
      <c r="N23" s="153" t="str">
        <f>IF(AK23=0,"★C②",AH23*AK23)</f>
        <v>★C②</v>
      </c>
      <c r="O23" s="154"/>
      <c r="P23" s="155"/>
      <c r="Q23" s="188"/>
      <c r="R23" s="123"/>
      <c r="S23" s="189"/>
      <c r="T23" s="153" t="str">
        <f>IF(AQ23=0,"☆C②",AN23*AQ23)</f>
        <v>☆C②</v>
      </c>
      <c r="U23" s="154"/>
      <c r="V23" s="155"/>
      <c r="W23" s="127"/>
      <c r="X23" s="127"/>
      <c r="Y23" s="128"/>
      <c r="Z23" s="35" t="s">
        <v>8</v>
      </c>
      <c r="AA23" s="139"/>
      <c r="AB23" s="140"/>
      <c r="AC23" s="140"/>
      <c r="AD23" s="140"/>
      <c r="AE23" s="140"/>
      <c r="AF23" s="140"/>
      <c r="AG23" s="141"/>
      <c r="AH23" s="142"/>
      <c r="AI23" s="143"/>
      <c r="AJ23" s="144"/>
      <c r="AK23" s="118"/>
      <c r="AL23" s="118"/>
      <c r="AM23" s="118"/>
      <c r="AN23" s="145"/>
      <c r="AO23" s="145"/>
      <c r="AP23" s="145"/>
      <c r="AQ23" s="118"/>
      <c r="AR23" s="118"/>
      <c r="AS23" s="118"/>
    </row>
    <row r="24" spans="1:53">
      <c r="A24" s="57"/>
      <c r="B24" s="28" t="s">
        <v>9</v>
      </c>
      <c r="C24" s="84"/>
      <c r="D24" s="85"/>
      <c r="E24" s="85"/>
      <c r="F24" s="85"/>
      <c r="G24" s="85"/>
      <c r="H24" s="85"/>
      <c r="I24" s="85"/>
      <c r="J24" s="86"/>
      <c r="K24" s="159"/>
      <c r="L24" s="160"/>
      <c r="M24" s="161"/>
      <c r="N24" s="153" t="str">
        <f>IF(AK24=0,"★C③",AH24*AK24)</f>
        <v>★C③</v>
      </c>
      <c r="O24" s="154"/>
      <c r="P24" s="155"/>
      <c r="Q24" s="188"/>
      <c r="R24" s="123"/>
      <c r="S24" s="189"/>
      <c r="T24" s="153" t="str">
        <f>IF(AQ24=0,"☆C③",AN24*AQ24)</f>
        <v>☆C③</v>
      </c>
      <c r="U24" s="154"/>
      <c r="V24" s="155"/>
      <c r="W24" s="127"/>
      <c r="X24" s="127"/>
      <c r="Y24" s="128"/>
      <c r="Z24" s="35" t="s">
        <v>9</v>
      </c>
      <c r="AA24" s="139"/>
      <c r="AB24" s="140"/>
      <c r="AC24" s="140"/>
      <c r="AD24" s="140"/>
      <c r="AE24" s="140"/>
      <c r="AF24" s="140"/>
      <c r="AG24" s="141"/>
      <c r="AH24" s="142"/>
      <c r="AI24" s="143"/>
      <c r="AJ24" s="144"/>
      <c r="AK24" s="118"/>
      <c r="AL24" s="118"/>
      <c r="AM24" s="118"/>
      <c r="AN24" s="145"/>
      <c r="AO24" s="145"/>
      <c r="AP24" s="145"/>
      <c r="AQ24" s="118"/>
      <c r="AR24" s="118"/>
      <c r="AS24" s="118"/>
    </row>
    <row r="25" spans="1:53">
      <c r="A25" s="59"/>
      <c r="B25" s="28" t="s">
        <v>10</v>
      </c>
      <c r="C25" s="87"/>
      <c r="D25" s="88"/>
      <c r="E25" s="88"/>
      <c r="F25" s="88"/>
      <c r="G25" s="88"/>
      <c r="H25" s="88"/>
      <c r="I25" s="88"/>
      <c r="J25" s="89"/>
      <c r="K25" s="206"/>
      <c r="L25" s="207"/>
      <c r="M25" s="208"/>
      <c r="N25" s="150" t="str">
        <f>IF(AK25=0,"★C④",AH25*AK25)</f>
        <v>★C④</v>
      </c>
      <c r="O25" s="151"/>
      <c r="P25" s="152"/>
      <c r="Q25" s="121"/>
      <c r="R25" s="121"/>
      <c r="S25" s="187"/>
      <c r="T25" s="150" t="str">
        <f>IF(AQ25=0,"☆C④",AN25*AQ25)</f>
        <v>☆C④</v>
      </c>
      <c r="U25" s="151"/>
      <c r="V25" s="152"/>
      <c r="W25" s="125"/>
      <c r="X25" s="125"/>
      <c r="Y25" s="126"/>
      <c r="Z25" s="35" t="s">
        <v>10</v>
      </c>
      <c r="AA25" s="139"/>
      <c r="AB25" s="140"/>
      <c r="AC25" s="140"/>
      <c r="AD25" s="140"/>
      <c r="AE25" s="140"/>
      <c r="AF25" s="140"/>
      <c r="AG25" s="141"/>
      <c r="AH25" s="142"/>
      <c r="AI25" s="143"/>
      <c r="AJ25" s="144"/>
      <c r="AK25" s="118"/>
      <c r="AL25" s="118"/>
      <c r="AM25" s="118"/>
      <c r="AN25" s="145"/>
      <c r="AO25" s="145"/>
      <c r="AP25" s="145"/>
      <c r="AQ25" s="118"/>
      <c r="AR25" s="118"/>
      <c r="AS25" s="118"/>
    </row>
    <row r="26" spans="1:53">
      <c r="A26" s="40"/>
      <c r="B26" s="41"/>
      <c r="C26" s="41"/>
      <c r="D26" s="41"/>
      <c r="E26" s="41"/>
      <c r="F26" s="41"/>
      <c r="G26" s="41"/>
      <c r="H26" s="41"/>
      <c r="I26" s="41"/>
      <c r="J26" s="60"/>
      <c r="K26" s="42"/>
      <c r="L26" s="43"/>
      <c r="M26" s="43"/>
      <c r="N26" s="44"/>
      <c r="O26" s="45"/>
      <c r="P26" s="45"/>
      <c r="Q26" s="46"/>
      <c r="R26" s="46"/>
      <c r="S26" s="47"/>
      <c r="T26" s="45"/>
      <c r="U26" s="45"/>
      <c r="V26" s="45"/>
      <c r="W26" s="46"/>
      <c r="X26" s="46"/>
      <c r="Y26" s="48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</row>
    <row r="27" spans="1:53" ht="14.25" thickBot="1">
      <c r="A27" s="61" t="s">
        <v>44</v>
      </c>
      <c r="B27" s="62"/>
      <c r="C27" s="93"/>
      <c r="D27" s="94"/>
      <c r="E27" s="94"/>
      <c r="F27" s="94"/>
      <c r="G27" s="94"/>
      <c r="H27" s="94"/>
      <c r="I27" s="94"/>
      <c r="J27" s="95"/>
      <c r="K27" s="182"/>
      <c r="L27" s="183"/>
      <c r="M27" s="184"/>
      <c r="N27" s="100"/>
      <c r="O27" s="101"/>
      <c r="P27" s="102"/>
      <c r="Q27" s="185"/>
      <c r="R27" s="185"/>
      <c r="S27" s="186"/>
      <c r="T27" s="100"/>
      <c r="U27" s="101"/>
      <c r="V27" s="102"/>
      <c r="W27" s="185"/>
      <c r="X27" s="185"/>
      <c r="Y27" s="232"/>
      <c r="Z27" s="25"/>
      <c r="AA27" s="224"/>
      <c r="AB27" s="224"/>
      <c r="AC27" s="224"/>
      <c r="AD27" s="224"/>
      <c r="AE27" s="224"/>
      <c r="AF27" s="224"/>
      <c r="AG27" s="224"/>
      <c r="AH27" s="63"/>
      <c r="AI27" s="63"/>
      <c r="AJ27" s="63"/>
      <c r="AK27" s="224"/>
      <c r="AL27" s="224"/>
      <c r="AM27" s="224"/>
      <c r="AN27" s="224"/>
      <c r="AO27" s="224"/>
      <c r="AP27" s="224"/>
      <c r="AQ27" s="224"/>
      <c r="AR27" s="224"/>
      <c r="AS27" s="224"/>
    </row>
    <row r="28" spans="1:53" ht="14.25" thickTop="1">
      <c r="A28" s="64"/>
      <c r="B28" s="64"/>
      <c r="C28" s="65"/>
      <c r="D28" s="66"/>
      <c r="E28" s="66"/>
      <c r="F28" s="66"/>
      <c r="G28" s="66"/>
      <c r="H28" s="66"/>
      <c r="I28" s="66"/>
      <c r="J28" s="66"/>
      <c r="K28" s="225"/>
      <c r="L28" s="225"/>
      <c r="M28" s="225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26"/>
      <c r="Z28" s="25"/>
      <c r="AA28" s="25"/>
      <c r="AB28" s="25"/>
      <c r="AC28" s="25"/>
      <c r="AD28" s="37"/>
      <c r="AE28" s="37"/>
      <c r="AF28" s="37"/>
      <c r="AG28" s="37"/>
      <c r="AH28" s="67"/>
      <c r="AI28" s="67"/>
      <c r="AJ28" s="67"/>
      <c r="AK28" s="227"/>
      <c r="AL28" s="227"/>
      <c r="AM28" s="227"/>
      <c r="AN28" s="228"/>
      <c r="AO28" s="228"/>
      <c r="AP28" s="228"/>
      <c r="AQ28" s="227"/>
      <c r="AR28" s="227"/>
      <c r="AS28" s="227"/>
    </row>
    <row r="29" spans="1:53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68"/>
      <c r="U29" s="24"/>
      <c r="V29" s="24"/>
      <c r="W29" s="24"/>
      <c r="X29" s="24"/>
      <c r="Y29" s="24"/>
      <c r="Z29" s="25"/>
      <c r="AA29" s="25"/>
      <c r="AB29" s="37"/>
      <c r="AC29" s="37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</row>
    <row r="30" spans="1:53">
      <c r="A30" s="21" t="s">
        <v>107</v>
      </c>
      <c r="D30" s="24"/>
      <c r="E30" s="213">
        <f>D7</f>
        <v>0</v>
      </c>
      <c r="F30" s="213"/>
      <c r="G30" s="213"/>
      <c r="H30" s="69"/>
      <c r="I30" s="69"/>
      <c r="J30" s="69"/>
      <c r="K30" s="69"/>
      <c r="L30" s="69"/>
      <c r="M30" s="69"/>
      <c r="N30" s="69"/>
      <c r="O30" s="69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</row>
    <row r="31" spans="1:53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68"/>
      <c r="AK31" s="68"/>
      <c r="AL31" s="68"/>
      <c r="AM31" s="24"/>
      <c r="AN31" s="24"/>
      <c r="AO31" s="24"/>
      <c r="AP31" s="24"/>
      <c r="AQ31" s="24"/>
      <c r="AR31" s="24"/>
      <c r="AS31" s="24"/>
      <c r="AT31" s="8"/>
    </row>
    <row r="32" spans="1:53" ht="13.5" customHeight="1">
      <c r="A32" s="24"/>
      <c r="B32" s="24"/>
      <c r="C32" s="24"/>
      <c r="D32" s="171" t="s">
        <v>48</v>
      </c>
      <c r="E32" s="172"/>
      <c r="F32" s="199">
        <f>K11</f>
        <v>0</v>
      </c>
      <c r="G32" s="199"/>
      <c r="H32" s="171" t="s">
        <v>20</v>
      </c>
      <c r="I32" s="197" t="str">
        <f>IF(W11=0,T11,W11)</f>
        <v>☆A①</v>
      </c>
      <c r="J32" s="197"/>
      <c r="K32" s="171" t="s">
        <v>21</v>
      </c>
      <c r="L32" s="199">
        <f>K12</f>
        <v>0</v>
      </c>
      <c r="M32" s="199"/>
      <c r="N32" s="171" t="s">
        <v>20</v>
      </c>
      <c r="O32" s="197" t="str">
        <f>IF(W12=0,T12,W12)</f>
        <v>☆A②</v>
      </c>
      <c r="P32" s="197"/>
      <c r="Q32" s="171" t="s">
        <v>21</v>
      </c>
      <c r="R32" s="199">
        <f>K13</f>
        <v>0</v>
      </c>
      <c r="S32" s="199"/>
      <c r="T32" s="171" t="s">
        <v>20</v>
      </c>
      <c r="U32" s="197" t="str">
        <f>IF(W13=0,T13,W13)</f>
        <v>☆A③</v>
      </c>
      <c r="V32" s="197"/>
      <c r="W32" s="210" t="s">
        <v>22</v>
      </c>
      <c r="X32" s="210"/>
      <c r="Y32" s="199">
        <f>K10</f>
        <v>0</v>
      </c>
      <c r="Z32" s="199"/>
      <c r="AA32" s="199"/>
      <c r="AB32" s="199"/>
      <c r="AC32" s="199"/>
      <c r="AD32" s="199"/>
      <c r="AE32" s="199"/>
      <c r="AF32" s="199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8"/>
      <c r="AU32" s="70" t="s">
        <v>51</v>
      </c>
      <c r="AV32" s="70" t="s">
        <v>52</v>
      </c>
      <c r="AW32" s="70" t="s">
        <v>53</v>
      </c>
      <c r="AX32" s="70"/>
      <c r="AY32" s="70" t="s">
        <v>63</v>
      </c>
      <c r="AZ32" s="69"/>
      <c r="BA32" s="71" t="s">
        <v>68</v>
      </c>
    </row>
    <row r="33" spans="1:60">
      <c r="A33" s="24"/>
      <c r="B33" s="24"/>
      <c r="C33" s="24"/>
      <c r="D33" s="172"/>
      <c r="E33" s="172"/>
      <c r="F33" s="171">
        <v>100</v>
      </c>
      <c r="G33" s="171"/>
      <c r="H33" s="171"/>
      <c r="I33" s="198">
        <f>Q11</f>
        <v>0</v>
      </c>
      <c r="J33" s="198"/>
      <c r="K33" s="171"/>
      <c r="L33" s="171">
        <v>100</v>
      </c>
      <c r="M33" s="171"/>
      <c r="N33" s="171"/>
      <c r="O33" s="198">
        <f>Q12</f>
        <v>0</v>
      </c>
      <c r="P33" s="198"/>
      <c r="Q33" s="171"/>
      <c r="R33" s="171">
        <v>100</v>
      </c>
      <c r="S33" s="171"/>
      <c r="T33" s="171"/>
      <c r="U33" s="198">
        <f>Q13</f>
        <v>0</v>
      </c>
      <c r="V33" s="198"/>
      <c r="W33" s="210"/>
      <c r="X33" s="210"/>
      <c r="Y33" s="209">
        <f>K11</f>
        <v>0</v>
      </c>
      <c r="Z33" s="209"/>
      <c r="AA33" s="69" t="s">
        <v>21</v>
      </c>
      <c r="AB33" s="209">
        <f>K12</f>
        <v>0</v>
      </c>
      <c r="AC33" s="209"/>
      <c r="AD33" s="69" t="s">
        <v>21</v>
      </c>
      <c r="AE33" s="209">
        <f>K13</f>
        <v>0</v>
      </c>
      <c r="AF33" s="209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8"/>
      <c r="AU33" s="70">
        <f>IF(F32=0,0,F32/F33*I32/I33)</f>
        <v>0</v>
      </c>
      <c r="AV33" s="70">
        <f>IF(L32=0,0,L32/L33*O32/O33)</f>
        <v>0</v>
      </c>
      <c r="AW33" s="70">
        <f>IF(R32=0,0,R32/R33*U32/U33)</f>
        <v>0</v>
      </c>
      <c r="AX33" s="70"/>
      <c r="AY33" s="70">
        <f>IF(Y32=0,0,Y32/(Y33+AB33+AE33))</f>
        <v>0</v>
      </c>
      <c r="AZ33" s="69"/>
      <c r="BA33" s="70">
        <f>(AU33+AV33+AW33)*AY33</f>
        <v>0</v>
      </c>
    </row>
    <row r="34" spans="1:60">
      <c r="A34" s="24"/>
      <c r="B34" s="24"/>
      <c r="C34" s="24"/>
      <c r="D34" s="72"/>
      <c r="E34" s="72"/>
      <c r="F34" s="69"/>
      <c r="G34" s="69"/>
      <c r="H34" s="69"/>
      <c r="I34" s="73"/>
      <c r="J34" s="73"/>
      <c r="K34" s="69"/>
      <c r="L34" s="69"/>
      <c r="M34" s="69"/>
      <c r="N34" s="69"/>
      <c r="O34" s="73"/>
      <c r="P34" s="69"/>
      <c r="Q34" s="69"/>
      <c r="R34" s="69"/>
      <c r="S34" s="69"/>
      <c r="T34" s="69"/>
      <c r="U34" s="73"/>
      <c r="V34" s="69"/>
      <c r="W34" s="74"/>
      <c r="X34" s="74"/>
      <c r="Y34" s="69"/>
      <c r="Z34" s="69"/>
      <c r="AA34" s="24"/>
      <c r="AB34" s="69"/>
      <c r="AC34" s="69"/>
      <c r="AD34" s="24"/>
      <c r="AE34" s="69"/>
      <c r="AF34" s="69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8"/>
      <c r="AU34" s="69"/>
      <c r="AV34" s="69"/>
      <c r="AW34" s="69"/>
      <c r="AX34" s="69"/>
      <c r="AY34" s="69"/>
      <c r="AZ34" s="69"/>
      <c r="BA34" s="24"/>
    </row>
    <row r="35" spans="1:60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8"/>
      <c r="AU35" s="69"/>
      <c r="AV35" s="69"/>
      <c r="AW35" s="69"/>
      <c r="AX35" s="69"/>
      <c r="AY35" s="69"/>
      <c r="AZ35" s="69"/>
      <c r="BA35" s="24"/>
    </row>
    <row r="36" spans="1:60">
      <c r="A36" s="24"/>
      <c r="B36" s="24"/>
      <c r="C36" s="24"/>
      <c r="D36" s="212" t="s">
        <v>23</v>
      </c>
      <c r="E36" s="172"/>
      <c r="F36" s="199">
        <f>K16</f>
        <v>0</v>
      </c>
      <c r="G36" s="199"/>
      <c r="H36" s="171" t="s">
        <v>20</v>
      </c>
      <c r="I36" s="197" t="str">
        <f>IF(W16=0,T16,W16)</f>
        <v>☆B①</v>
      </c>
      <c r="J36" s="197"/>
      <c r="K36" s="171" t="s">
        <v>21</v>
      </c>
      <c r="L36" s="199">
        <f>K17</f>
        <v>0</v>
      </c>
      <c r="M36" s="199"/>
      <c r="N36" s="171" t="s">
        <v>20</v>
      </c>
      <c r="O36" s="197" t="str">
        <f>IF(W17=0,T17,W17)</f>
        <v>☆B②</v>
      </c>
      <c r="P36" s="197"/>
      <c r="Q36" s="171" t="s">
        <v>21</v>
      </c>
      <c r="R36" s="199">
        <f>K18</f>
        <v>0</v>
      </c>
      <c r="S36" s="199"/>
      <c r="T36" s="171" t="s">
        <v>20</v>
      </c>
      <c r="U36" s="197" t="str">
        <f>IF(W18=0,T18,W18)</f>
        <v>☆B③</v>
      </c>
      <c r="V36" s="197"/>
      <c r="W36" s="171" t="s">
        <v>21</v>
      </c>
      <c r="X36" s="199">
        <f>K19</f>
        <v>0</v>
      </c>
      <c r="Y36" s="199"/>
      <c r="Z36" s="171" t="s">
        <v>20</v>
      </c>
      <c r="AA36" s="197" t="str">
        <f>IF(W19=0,T19,W19)</f>
        <v>☆B④</v>
      </c>
      <c r="AB36" s="197"/>
      <c r="AC36" s="210" t="s">
        <v>22</v>
      </c>
      <c r="AD36" s="210"/>
      <c r="AE36" s="199">
        <f>K15</f>
        <v>0</v>
      </c>
      <c r="AF36" s="199"/>
      <c r="AG36" s="199"/>
      <c r="AH36" s="199"/>
      <c r="AI36" s="199"/>
      <c r="AJ36" s="199"/>
      <c r="AK36" s="199"/>
      <c r="AL36" s="199"/>
      <c r="AM36" s="199"/>
      <c r="AN36" s="199"/>
      <c r="AO36" s="199"/>
      <c r="AP36" s="24"/>
      <c r="AQ36" s="24"/>
      <c r="AR36" s="24"/>
      <c r="AS36" s="24"/>
      <c r="AT36" s="8"/>
      <c r="AU36" s="70" t="s">
        <v>54</v>
      </c>
      <c r="AV36" s="70" t="s">
        <v>55</v>
      </c>
      <c r="AW36" s="70" t="s">
        <v>56</v>
      </c>
      <c r="AX36" s="70" t="s">
        <v>57</v>
      </c>
      <c r="AY36" s="70" t="s">
        <v>64</v>
      </c>
      <c r="AZ36" s="69"/>
      <c r="BA36" s="71" t="s">
        <v>69</v>
      </c>
    </row>
    <row r="37" spans="1:60">
      <c r="A37" s="24"/>
      <c r="B37" s="24"/>
      <c r="C37" s="24"/>
      <c r="D37" s="172"/>
      <c r="E37" s="172"/>
      <c r="F37" s="171">
        <v>100</v>
      </c>
      <c r="G37" s="171"/>
      <c r="H37" s="171"/>
      <c r="I37" s="198">
        <f>Q16</f>
        <v>0</v>
      </c>
      <c r="J37" s="198"/>
      <c r="K37" s="171"/>
      <c r="L37" s="171">
        <v>100</v>
      </c>
      <c r="M37" s="171"/>
      <c r="N37" s="171"/>
      <c r="O37" s="198">
        <f>Q17</f>
        <v>0</v>
      </c>
      <c r="P37" s="198"/>
      <c r="Q37" s="171"/>
      <c r="R37" s="171">
        <v>100</v>
      </c>
      <c r="S37" s="171"/>
      <c r="T37" s="171"/>
      <c r="U37" s="198">
        <f>Q18</f>
        <v>0</v>
      </c>
      <c r="V37" s="198"/>
      <c r="W37" s="171"/>
      <c r="X37" s="171">
        <v>100</v>
      </c>
      <c r="Y37" s="171"/>
      <c r="Z37" s="171"/>
      <c r="AA37" s="198">
        <f>Q19</f>
        <v>0</v>
      </c>
      <c r="AB37" s="198"/>
      <c r="AC37" s="210"/>
      <c r="AD37" s="210"/>
      <c r="AE37" s="209">
        <f>K16</f>
        <v>0</v>
      </c>
      <c r="AF37" s="209"/>
      <c r="AG37" s="69" t="s">
        <v>21</v>
      </c>
      <c r="AH37" s="229">
        <f>K17</f>
        <v>0</v>
      </c>
      <c r="AI37" s="229"/>
      <c r="AJ37" s="69" t="s">
        <v>21</v>
      </c>
      <c r="AK37" s="209">
        <f>K18</f>
        <v>0</v>
      </c>
      <c r="AL37" s="209"/>
      <c r="AM37" s="69" t="s">
        <v>21</v>
      </c>
      <c r="AN37" s="209">
        <f>K19</f>
        <v>0</v>
      </c>
      <c r="AO37" s="209"/>
      <c r="AP37" s="24"/>
      <c r="AQ37" s="24"/>
      <c r="AR37" s="24"/>
      <c r="AS37" s="24"/>
      <c r="AT37" s="8"/>
      <c r="AU37" s="70">
        <f>IF(F36=0,0,F36/F37*I36/I37)</f>
        <v>0</v>
      </c>
      <c r="AV37" s="70">
        <f>IF(L36=0,0,L36/L37*O36/O37)</f>
        <v>0</v>
      </c>
      <c r="AW37" s="70">
        <f>IF(R36=0,0,R36/R37*U36/U37)</f>
        <v>0</v>
      </c>
      <c r="AX37" s="70">
        <f>IF(X36=0,0,X36/X37*AA36/AA37)</f>
        <v>0</v>
      </c>
      <c r="AY37" s="70">
        <f>IF(AE36=0,0,AE36/(AE37+AH37+AK37+AN37))</f>
        <v>0</v>
      </c>
      <c r="AZ37" s="69"/>
      <c r="BA37" s="70">
        <f>(AU37+AV37+AW37+AX37)*AY37</f>
        <v>0</v>
      </c>
    </row>
    <row r="38" spans="1:60">
      <c r="A38" s="24"/>
      <c r="B38" s="24"/>
      <c r="C38" s="24"/>
      <c r="D38" s="72"/>
      <c r="E38" s="72"/>
      <c r="F38" s="69"/>
      <c r="G38" s="69"/>
      <c r="H38" s="69"/>
      <c r="I38" s="73"/>
      <c r="J38" s="73"/>
      <c r="K38" s="69"/>
      <c r="L38" s="69"/>
      <c r="M38" s="69"/>
      <c r="N38" s="69"/>
      <c r="O38" s="73"/>
      <c r="P38" s="69"/>
      <c r="Q38" s="69"/>
      <c r="R38" s="69"/>
      <c r="S38" s="69"/>
      <c r="T38" s="69"/>
      <c r="U38" s="73"/>
      <c r="V38" s="69"/>
      <c r="W38" s="74"/>
      <c r="X38" s="74"/>
      <c r="Y38" s="69"/>
      <c r="Z38" s="69"/>
      <c r="AA38" s="24"/>
      <c r="AB38" s="69"/>
      <c r="AC38" s="69"/>
      <c r="AD38" s="24"/>
      <c r="AE38" s="69"/>
      <c r="AF38" s="69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8"/>
      <c r="AU38" s="69"/>
      <c r="AV38" s="69"/>
      <c r="AW38" s="69"/>
      <c r="AX38" s="69"/>
      <c r="AY38" s="69"/>
      <c r="AZ38" s="69"/>
      <c r="BA38" s="24"/>
    </row>
    <row r="39" spans="1:60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8"/>
      <c r="AU39" s="69"/>
      <c r="AV39" s="69"/>
      <c r="AW39" s="69"/>
      <c r="AX39" s="69"/>
      <c r="AY39" s="69"/>
      <c r="AZ39" s="69"/>
      <c r="BA39" s="24"/>
    </row>
    <row r="40" spans="1:60">
      <c r="A40" s="24"/>
      <c r="B40" s="24"/>
      <c r="C40" s="24"/>
      <c r="D40" s="212" t="s">
        <v>23</v>
      </c>
      <c r="E40" s="172"/>
      <c r="F40" s="199">
        <f>K22</f>
        <v>0</v>
      </c>
      <c r="G40" s="199"/>
      <c r="H40" s="171" t="s">
        <v>20</v>
      </c>
      <c r="I40" s="197" t="str">
        <f>IF(W22=0,T22,W22)</f>
        <v>☆C①</v>
      </c>
      <c r="J40" s="197"/>
      <c r="K40" s="171" t="s">
        <v>21</v>
      </c>
      <c r="L40" s="199">
        <f>K23</f>
        <v>0</v>
      </c>
      <c r="M40" s="199"/>
      <c r="N40" s="171" t="s">
        <v>20</v>
      </c>
      <c r="O40" s="197" t="str">
        <f>IF(W23=0,T23,W23)</f>
        <v>☆C②</v>
      </c>
      <c r="P40" s="197"/>
      <c r="Q40" s="171" t="s">
        <v>21</v>
      </c>
      <c r="R40" s="199">
        <f>K24</f>
        <v>0</v>
      </c>
      <c r="S40" s="199"/>
      <c r="T40" s="171" t="s">
        <v>20</v>
      </c>
      <c r="U40" s="197" t="str">
        <f>IF(W24=0,T24,W24)</f>
        <v>☆C③</v>
      </c>
      <c r="V40" s="197"/>
      <c r="W40" s="171" t="s">
        <v>21</v>
      </c>
      <c r="X40" s="199">
        <f>K25</f>
        <v>0</v>
      </c>
      <c r="Y40" s="199"/>
      <c r="Z40" s="171" t="s">
        <v>20</v>
      </c>
      <c r="AA40" s="197" t="str">
        <f>IF(W25=0,T25,W25)</f>
        <v>☆C④</v>
      </c>
      <c r="AB40" s="197"/>
      <c r="AC40" s="210" t="s">
        <v>22</v>
      </c>
      <c r="AD40" s="210"/>
      <c r="AE40" s="199">
        <f>K21</f>
        <v>0</v>
      </c>
      <c r="AF40" s="199"/>
      <c r="AG40" s="199"/>
      <c r="AH40" s="199"/>
      <c r="AI40" s="199"/>
      <c r="AJ40" s="199"/>
      <c r="AK40" s="199"/>
      <c r="AL40" s="199"/>
      <c r="AM40" s="199"/>
      <c r="AN40" s="199"/>
      <c r="AO40" s="199"/>
      <c r="AP40" s="24"/>
      <c r="AQ40" s="24"/>
      <c r="AR40" s="24"/>
      <c r="AS40" s="24"/>
      <c r="AT40" s="8"/>
      <c r="AU40" s="70" t="s">
        <v>58</v>
      </c>
      <c r="AV40" s="70" t="s">
        <v>59</v>
      </c>
      <c r="AW40" s="70" t="s">
        <v>60</v>
      </c>
      <c r="AX40" s="70" t="s">
        <v>61</v>
      </c>
      <c r="AY40" s="70" t="s">
        <v>65</v>
      </c>
      <c r="AZ40" s="69"/>
      <c r="BA40" s="71" t="s">
        <v>70</v>
      </c>
    </row>
    <row r="41" spans="1:60">
      <c r="A41" s="24"/>
      <c r="B41" s="24"/>
      <c r="C41" s="24"/>
      <c r="D41" s="172"/>
      <c r="E41" s="172"/>
      <c r="F41" s="171">
        <v>100</v>
      </c>
      <c r="G41" s="171"/>
      <c r="H41" s="171"/>
      <c r="I41" s="198" t="str">
        <f>IF(Q22=0,N22,Q22)</f>
        <v>★C①</v>
      </c>
      <c r="J41" s="198"/>
      <c r="K41" s="171"/>
      <c r="L41" s="171">
        <v>100</v>
      </c>
      <c r="M41" s="171"/>
      <c r="N41" s="171"/>
      <c r="O41" s="198" t="str">
        <f>IF(Q23=0,N23,Q23)</f>
        <v>★C②</v>
      </c>
      <c r="P41" s="198"/>
      <c r="Q41" s="171"/>
      <c r="R41" s="171">
        <v>100</v>
      </c>
      <c r="S41" s="171"/>
      <c r="T41" s="171"/>
      <c r="U41" s="198" t="str">
        <f>IF(Q24=0,N24,Q24)</f>
        <v>★C③</v>
      </c>
      <c r="V41" s="198"/>
      <c r="W41" s="171"/>
      <c r="X41" s="171">
        <v>100</v>
      </c>
      <c r="Y41" s="171"/>
      <c r="Z41" s="171"/>
      <c r="AA41" s="198" t="str">
        <f>IF(Q25=0,N25,Q25)</f>
        <v>★C④</v>
      </c>
      <c r="AB41" s="198"/>
      <c r="AC41" s="210"/>
      <c r="AD41" s="210"/>
      <c r="AE41" s="209">
        <f>K22</f>
        <v>0</v>
      </c>
      <c r="AF41" s="209"/>
      <c r="AG41" s="69" t="s">
        <v>21</v>
      </c>
      <c r="AH41" s="229">
        <f>K23</f>
        <v>0</v>
      </c>
      <c r="AI41" s="229"/>
      <c r="AJ41" s="69" t="s">
        <v>21</v>
      </c>
      <c r="AK41" s="209">
        <f>K24</f>
        <v>0</v>
      </c>
      <c r="AL41" s="209"/>
      <c r="AM41" s="69" t="s">
        <v>21</v>
      </c>
      <c r="AN41" s="209">
        <f>K25</f>
        <v>0</v>
      </c>
      <c r="AO41" s="209"/>
      <c r="AP41" s="24"/>
      <c r="AQ41" s="24"/>
      <c r="AR41" s="24"/>
      <c r="AS41" s="24"/>
      <c r="AT41" s="8"/>
      <c r="AU41" s="70">
        <f>IF(F40=0,0,F40/F41*I40/I41)</f>
        <v>0</v>
      </c>
      <c r="AV41" s="70">
        <f>IF(L40=0,0,L40/L41*O40/O41)</f>
        <v>0</v>
      </c>
      <c r="AW41" s="70">
        <f>IF(R40=0,0,R40/R41*U40/U41)</f>
        <v>0</v>
      </c>
      <c r="AX41" s="70">
        <f>IF(X40=0,0,X40/X41*AA40/AA41)</f>
        <v>0</v>
      </c>
      <c r="AY41" s="70">
        <f>IF(AE40=0,0,AE40/(AE41+AH41+AK41+AN41))</f>
        <v>0</v>
      </c>
      <c r="AZ41" s="69"/>
      <c r="BA41" s="70">
        <f>(AU41+AV41+AW41+AX41)*AY41</f>
        <v>0</v>
      </c>
    </row>
    <row r="42" spans="1:60">
      <c r="A42" s="24"/>
      <c r="B42" s="24"/>
      <c r="C42" s="24"/>
      <c r="D42" s="72"/>
      <c r="E42" s="72"/>
      <c r="F42" s="69"/>
      <c r="G42" s="69"/>
      <c r="H42" s="69"/>
      <c r="I42" s="73"/>
      <c r="J42" s="73"/>
      <c r="K42" s="69"/>
      <c r="L42" s="69"/>
      <c r="M42" s="69"/>
      <c r="N42" s="69"/>
      <c r="O42" s="73"/>
      <c r="P42" s="69"/>
      <c r="Q42" s="69"/>
      <c r="R42" s="69"/>
      <c r="S42" s="69"/>
      <c r="T42" s="69"/>
      <c r="U42" s="73"/>
      <c r="V42" s="69"/>
      <c r="W42" s="74"/>
      <c r="X42" s="74"/>
      <c r="Y42" s="69"/>
      <c r="Z42" s="69"/>
      <c r="AA42" s="24"/>
      <c r="AB42" s="69"/>
      <c r="AC42" s="69"/>
      <c r="AD42" s="24"/>
      <c r="AE42" s="69"/>
      <c r="AF42" s="69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8"/>
      <c r="AU42" s="69"/>
      <c r="AV42" s="69"/>
      <c r="AW42" s="69"/>
      <c r="AX42" s="69"/>
      <c r="AY42" s="69"/>
      <c r="AZ42" s="69"/>
      <c r="BA42" s="24"/>
    </row>
    <row r="43" spans="1:60" ht="14.25" thickBo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8"/>
      <c r="AU43" s="69"/>
      <c r="AV43" s="69"/>
      <c r="AW43" s="69"/>
      <c r="AX43" s="69"/>
      <c r="AY43" s="69"/>
      <c r="AZ43" s="69"/>
      <c r="BA43" s="24"/>
    </row>
    <row r="44" spans="1:60">
      <c r="A44" s="24"/>
      <c r="B44" s="24"/>
      <c r="C44" s="24"/>
      <c r="D44" s="171" t="s">
        <v>45</v>
      </c>
      <c r="E44" s="171"/>
      <c r="F44" s="199">
        <f>K27</f>
        <v>0</v>
      </c>
      <c r="G44" s="199"/>
      <c r="H44" s="171" t="s">
        <v>46</v>
      </c>
      <c r="I44" s="198">
        <f>W27</f>
        <v>0</v>
      </c>
      <c r="J44" s="198"/>
      <c r="K44" s="24"/>
      <c r="L44" s="24"/>
      <c r="M44" s="210" t="s">
        <v>21</v>
      </c>
      <c r="N44" s="210"/>
      <c r="O44" s="199">
        <v>100</v>
      </c>
      <c r="P44" s="199"/>
      <c r="Q44" s="75" t="s">
        <v>24</v>
      </c>
      <c r="R44" s="199">
        <f>K10</f>
        <v>0</v>
      </c>
      <c r="S44" s="199"/>
      <c r="T44" s="75" t="s">
        <v>24</v>
      </c>
      <c r="U44" s="199">
        <f>K15</f>
        <v>0</v>
      </c>
      <c r="V44" s="199"/>
      <c r="W44" s="75" t="s">
        <v>24</v>
      </c>
      <c r="X44" s="199">
        <f>K21</f>
        <v>0</v>
      </c>
      <c r="Y44" s="199"/>
      <c r="Z44" s="75" t="s">
        <v>24</v>
      </c>
      <c r="AA44" s="199">
        <f>K27</f>
        <v>0</v>
      </c>
      <c r="AB44" s="199"/>
      <c r="AC44" s="24"/>
      <c r="AD44" s="210" t="s">
        <v>47</v>
      </c>
      <c r="AE44" s="171"/>
      <c r="AF44" s="214">
        <f>IF(BA45&lt;100,ROUNDUP(BA45,2),IF(BA45&lt;1000,ROUNDUP(BA45,1),ROUNDUP(BA45,3-INT(LOG(BA45)))))</f>
        <v>0</v>
      </c>
      <c r="AG44" s="214"/>
      <c r="AH44" s="214"/>
      <c r="AI44" s="214"/>
      <c r="AJ44" s="214"/>
      <c r="AK44" s="214"/>
      <c r="AL44" s="215" t="s">
        <v>25</v>
      </c>
      <c r="AM44" s="215"/>
      <c r="AN44" s="215"/>
      <c r="AO44" s="215"/>
      <c r="AP44" s="76"/>
      <c r="AQ44" s="76"/>
      <c r="AR44" s="24"/>
      <c r="AS44" s="24"/>
      <c r="AT44" s="8"/>
      <c r="AU44" s="70" t="s">
        <v>62</v>
      </c>
      <c r="AV44" s="70"/>
      <c r="AW44" s="70"/>
      <c r="AX44" s="70"/>
      <c r="AY44" s="70" t="s">
        <v>66</v>
      </c>
      <c r="AZ44" s="69"/>
      <c r="BA44" s="77" t="s">
        <v>67</v>
      </c>
      <c r="BH44" t="e">
        <f>AE40/(AE41+AH41+AK41+AN41)</f>
        <v>#DIV/0!</v>
      </c>
    </row>
    <row r="45" spans="1:60" ht="14.25" thickBot="1">
      <c r="A45" s="24"/>
      <c r="B45" s="24"/>
      <c r="C45" s="24"/>
      <c r="D45" s="171"/>
      <c r="E45" s="171"/>
      <c r="F45" s="171">
        <v>100</v>
      </c>
      <c r="G45" s="171"/>
      <c r="H45" s="171"/>
      <c r="I45" s="230">
        <f>Q27</f>
        <v>0</v>
      </c>
      <c r="J45" s="230"/>
      <c r="K45" s="24"/>
      <c r="L45" s="24"/>
      <c r="M45" s="210"/>
      <c r="N45" s="210"/>
      <c r="O45" s="231">
        <v>100</v>
      </c>
      <c r="P45" s="231"/>
      <c r="Q45" s="231"/>
      <c r="R45" s="231"/>
      <c r="S45" s="231"/>
      <c r="T45" s="231"/>
      <c r="U45" s="231"/>
      <c r="V45" s="231"/>
      <c r="W45" s="231"/>
      <c r="X45" s="231"/>
      <c r="Y45" s="231"/>
      <c r="Z45" s="231"/>
      <c r="AA45" s="231"/>
      <c r="AB45" s="231"/>
      <c r="AC45" s="24"/>
      <c r="AD45" s="171"/>
      <c r="AE45" s="171"/>
      <c r="AF45" s="214"/>
      <c r="AG45" s="214"/>
      <c r="AH45" s="214"/>
      <c r="AI45" s="214"/>
      <c r="AJ45" s="214"/>
      <c r="AK45" s="214"/>
      <c r="AL45" s="215"/>
      <c r="AM45" s="215"/>
      <c r="AN45" s="215"/>
      <c r="AO45" s="215"/>
      <c r="AP45" s="76"/>
      <c r="AQ45" s="76"/>
      <c r="AR45" s="24"/>
      <c r="AS45" s="24"/>
      <c r="AT45" s="8"/>
      <c r="AU45" s="70">
        <f>IF(F44=0,0,F44/F45*I44/I45)</f>
        <v>0</v>
      </c>
      <c r="AV45" s="70"/>
      <c r="AW45" s="70"/>
      <c r="AX45" s="70"/>
      <c r="AY45" s="70">
        <f>(O44-R44-U44-X44-AA44)/O45</f>
        <v>1</v>
      </c>
      <c r="AZ45" s="69"/>
      <c r="BA45" s="78">
        <f>E30*(BA33+BA37+BA41+AU45+AY45)</f>
        <v>0</v>
      </c>
      <c r="BH45">
        <f>(O44-R44-U44-X44)/O45</f>
        <v>1</v>
      </c>
    </row>
    <row r="46" spans="1:60">
      <c r="AU46" s="8"/>
      <c r="AV46" s="8"/>
      <c r="AW46" s="8"/>
      <c r="AX46" s="8"/>
      <c r="AY46" s="8"/>
      <c r="AZ46" s="8"/>
    </row>
  </sheetData>
  <sheetProtection algorithmName="SHA-512" hashValue="/6hhKmrXIQCsgzStxGhXq4L2/QTRfq9+0bIQeDlYHbkcnlgPiCN8WTtfE66GEwxi4WtEdK6Kdc0k+SBcYJ/ZyQ==" saltValue="VROSrRcYQ+kpSwVngDhY9Q==" spinCount="100000" sheet="1" objects="1" scenarios="1"/>
  <mergeCells count="254">
    <mergeCell ref="O40:P40"/>
    <mergeCell ref="Q40:Q41"/>
    <mergeCell ref="R40:S40"/>
    <mergeCell ref="T40:T41"/>
    <mergeCell ref="U40:V40"/>
    <mergeCell ref="AH23:AJ23"/>
    <mergeCell ref="AH22:AJ22"/>
    <mergeCell ref="D44:E45"/>
    <mergeCell ref="F45:G45"/>
    <mergeCell ref="F44:G44"/>
    <mergeCell ref="H44:H45"/>
    <mergeCell ref="I44:J44"/>
    <mergeCell ref="I45:J45"/>
    <mergeCell ref="AA44:AB44"/>
    <mergeCell ref="O45:AB45"/>
    <mergeCell ref="W27:Y27"/>
    <mergeCell ref="AA27:AG27"/>
    <mergeCell ref="AE36:AO36"/>
    <mergeCell ref="D40:E41"/>
    <mergeCell ref="F40:G40"/>
    <mergeCell ref="H40:H41"/>
    <mergeCell ref="I40:J40"/>
    <mergeCell ref="K40:K41"/>
    <mergeCell ref="AK41:AL41"/>
    <mergeCell ref="X36:Y36"/>
    <mergeCell ref="Z36:Z37"/>
    <mergeCell ref="AK37:AL37"/>
    <mergeCell ref="AK27:AM27"/>
    <mergeCell ref="AN27:AP27"/>
    <mergeCell ref="U32:V32"/>
    <mergeCell ref="U33:V33"/>
    <mergeCell ref="Y33:Z33"/>
    <mergeCell ref="W40:W41"/>
    <mergeCell ref="AA36:AB36"/>
    <mergeCell ref="X37:Y37"/>
    <mergeCell ref="AA37:AB37"/>
    <mergeCell ref="AC36:AD37"/>
    <mergeCell ref="U41:V41"/>
    <mergeCell ref="AN41:AO41"/>
    <mergeCell ref="X40:Y40"/>
    <mergeCell ref="Z40:Z41"/>
    <mergeCell ref="AA40:AB40"/>
    <mergeCell ref="AC40:AD41"/>
    <mergeCell ref="AH41:AI41"/>
    <mergeCell ref="AH37:AI37"/>
    <mergeCell ref="AQ27:AS27"/>
    <mergeCell ref="K28:M28"/>
    <mergeCell ref="N28:P28"/>
    <mergeCell ref="Q28:S28"/>
    <mergeCell ref="T28:V28"/>
    <mergeCell ref="W28:Y28"/>
    <mergeCell ref="AK28:AM28"/>
    <mergeCell ref="AN28:AP28"/>
    <mergeCell ref="AQ28:AS28"/>
    <mergeCell ref="AI6:AS9"/>
    <mergeCell ref="AI10:AS10"/>
    <mergeCell ref="AM11:AS11"/>
    <mergeCell ref="AD17:AF17"/>
    <mergeCell ref="AD16:AF16"/>
    <mergeCell ref="AD15:AF15"/>
    <mergeCell ref="AA10:AC10"/>
    <mergeCell ref="AD10:AF10"/>
    <mergeCell ref="AA11:AC11"/>
    <mergeCell ref="AD11:AF11"/>
    <mergeCell ref="AA12:AC12"/>
    <mergeCell ref="AD12:AF12"/>
    <mergeCell ref="AA13:AC13"/>
    <mergeCell ref="AD13:AF13"/>
    <mergeCell ref="AI14:AS18"/>
    <mergeCell ref="AJ11:AL11"/>
    <mergeCell ref="E30:G30"/>
    <mergeCell ref="AD44:AE45"/>
    <mergeCell ref="AF44:AK45"/>
    <mergeCell ref="AL44:AO45"/>
    <mergeCell ref="M44:N45"/>
    <mergeCell ref="O44:P44"/>
    <mergeCell ref="R44:S44"/>
    <mergeCell ref="U44:V44"/>
    <mergeCell ref="X44:Y44"/>
    <mergeCell ref="X41:Y41"/>
    <mergeCell ref="AA41:AB41"/>
    <mergeCell ref="F41:G41"/>
    <mergeCell ref="I41:J41"/>
    <mergeCell ref="L41:M41"/>
    <mergeCell ref="O41:P41"/>
    <mergeCell ref="R41:S41"/>
    <mergeCell ref="AN37:AO37"/>
    <mergeCell ref="F37:G37"/>
    <mergeCell ref="I37:J37"/>
    <mergeCell ref="L37:M37"/>
    <mergeCell ref="O37:P37"/>
    <mergeCell ref="R37:S37"/>
    <mergeCell ref="AE41:AF41"/>
    <mergeCell ref="AE37:AF37"/>
    <mergeCell ref="D36:E37"/>
    <mergeCell ref="F36:G36"/>
    <mergeCell ref="H36:H37"/>
    <mergeCell ref="I36:J36"/>
    <mergeCell ref="K36:K37"/>
    <mergeCell ref="L36:M36"/>
    <mergeCell ref="R36:S36"/>
    <mergeCell ref="T36:T37"/>
    <mergeCell ref="U36:V36"/>
    <mergeCell ref="N36:N37"/>
    <mergeCell ref="O36:P36"/>
    <mergeCell ref="Q36:Q37"/>
    <mergeCell ref="L40:M40"/>
    <mergeCell ref="N40:N41"/>
    <mergeCell ref="T9:Y9"/>
    <mergeCell ref="N9:S9"/>
    <mergeCell ref="K9:M9"/>
    <mergeCell ref="K25:M25"/>
    <mergeCell ref="U37:V37"/>
    <mergeCell ref="Y32:AF32"/>
    <mergeCell ref="AB33:AC33"/>
    <mergeCell ref="AE33:AF33"/>
    <mergeCell ref="T32:T33"/>
    <mergeCell ref="W32:X33"/>
    <mergeCell ref="R32:S32"/>
    <mergeCell ref="Q32:Q33"/>
    <mergeCell ref="Q10:S10"/>
    <mergeCell ref="AA24:AG24"/>
    <mergeCell ref="AA23:AG23"/>
    <mergeCell ref="AA22:AG22"/>
    <mergeCell ref="Q11:S11"/>
    <mergeCell ref="Q12:S12"/>
    <mergeCell ref="K18:M18"/>
    <mergeCell ref="K17:M17"/>
    <mergeCell ref="AE40:AO40"/>
    <mergeCell ref="W36:W37"/>
    <mergeCell ref="F33:G33"/>
    <mergeCell ref="I32:J32"/>
    <mergeCell ref="I33:J33"/>
    <mergeCell ref="L32:M32"/>
    <mergeCell ref="L33:M33"/>
    <mergeCell ref="O32:P32"/>
    <mergeCell ref="O33:P33"/>
    <mergeCell ref="H32:H33"/>
    <mergeCell ref="F32:G32"/>
    <mergeCell ref="D32:E33"/>
    <mergeCell ref="K16:M16"/>
    <mergeCell ref="K15:M15"/>
    <mergeCell ref="K13:M13"/>
    <mergeCell ref="Q15:S15"/>
    <mergeCell ref="Q13:S13"/>
    <mergeCell ref="R33:S33"/>
    <mergeCell ref="K27:M27"/>
    <mergeCell ref="Q27:S27"/>
    <mergeCell ref="Q25:S25"/>
    <mergeCell ref="Q24:S24"/>
    <mergeCell ref="Q23:S23"/>
    <mergeCell ref="Q22:S22"/>
    <mergeCell ref="Q21:S21"/>
    <mergeCell ref="Q19:S19"/>
    <mergeCell ref="Q18:S18"/>
    <mergeCell ref="Q17:S17"/>
    <mergeCell ref="Q16:S16"/>
    <mergeCell ref="K32:K33"/>
    <mergeCell ref="N32:N33"/>
    <mergeCell ref="K23:M23"/>
    <mergeCell ref="K22:M22"/>
    <mergeCell ref="K21:M21"/>
    <mergeCell ref="K19:M19"/>
    <mergeCell ref="D7:G7"/>
    <mergeCell ref="C9:J9"/>
    <mergeCell ref="W11:Y11"/>
    <mergeCell ref="W10:Y10"/>
    <mergeCell ref="N25:P25"/>
    <mergeCell ref="N24:P24"/>
    <mergeCell ref="N23:P23"/>
    <mergeCell ref="N22:P22"/>
    <mergeCell ref="T25:V25"/>
    <mergeCell ref="T24:V24"/>
    <mergeCell ref="T23:V23"/>
    <mergeCell ref="T22:V22"/>
    <mergeCell ref="K12:M12"/>
    <mergeCell ref="T13:V13"/>
    <mergeCell ref="T12:V12"/>
    <mergeCell ref="T11:V11"/>
    <mergeCell ref="T16:V16"/>
    <mergeCell ref="T19:V19"/>
    <mergeCell ref="T18:V18"/>
    <mergeCell ref="T17:V17"/>
    <mergeCell ref="K10:M10"/>
    <mergeCell ref="K11:M11"/>
    <mergeCell ref="K24:M24"/>
    <mergeCell ref="C11:J11"/>
    <mergeCell ref="AQ25:AS25"/>
    <mergeCell ref="AQ24:AS24"/>
    <mergeCell ref="AQ23:AS23"/>
    <mergeCell ref="AQ22:AS22"/>
    <mergeCell ref="AQ21:AS21"/>
    <mergeCell ref="AN25:AP25"/>
    <mergeCell ref="AN24:AP24"/>
    <mergeCell ref="AN23:AP23"/>
    <mergeCell ref="AN22:AP22"/>
    <mergeCell ref="AN21:AP21"/>
    <mergeCell ref="AA17:AC17"/>
    <mergeCell ref="AA16:AC16"/>
    <mergeCell ref="AA15:AC15"/>
    <mergeCell ref="AD19:AF19"/>
    <mergeCell ref="AD18:AF18"/>
    <mergeCell ref="AA25:AG25"/>
    <mergeCell ref="AA19:AC19"/>
    <mergeCell ref="AA18:AC18"/>
    <mergeCell ref="AH25:AJ25"/>
    <mergeCell ref="AH24:AJ24"/>
    <mergeCell ref="W15:Y15"/>
    <mergeCell ref="W13:Y13"/>
    <mergeCell ref="W12:Y12"/>
    <mergeCell ref="W25:Y25"/>
    <mergeCell ref="W24:Y24"/>
    <mergeCell ref="W23:Y23"/>
    <mergeCell ref="W22:Y22"/>
    <mergeCell ref="W21:Y21"/>
    <mergeCell ref="W19:Y19"/>
    <mergeCell ref="W18:Y18"/>
    <mergeCell ref="W17:Y17"/>
    <mergeCell ref="W16:Y16"/>
    <mergeCell ref="AH21:AJ21"/>
    <mergeCell ref="AI1:AS4"/>
    <mergeCell ref="AI12:AS12"/>
    <mergeCell ref="T27:V27"/>
    <mergeCell ref="N10:P10"/>
    <mergeCell ref="T10:V10"/>
    <mergeCell ref="T15:V15"/>
    <mergeCell ref="T21:V21"/>
    <mergeCell ref="N27:P27"/>
    <mergeCell ref="N11:P11"/>
    <mergeCell ref="N12:P12"/>
    <mergeCell ref="N13:P13"/>
    <mergeCell ref="N19:P19"/>
    <mergeCell ref="N18:P18"/>
    <mergeCell ref="N17:P17"/>
    <mergeCell ref="N16:P16"/>
    <mergeCell ref="N15:P15"/>
    <mergeCell ref="N21:P21"/>
    <mergeCell ref="AK25:AM25"/>
    <mergeCell ref="AK24:AM24"/>
    <mergeCell ref="AK23:AM23"/>
    <mergeCell ref="AK22:AM22"/>
    <mergeCell ref="AK21:AM21"/>
    <mergeCell ref="AA21:AG21"/>
    <mergeCell ref="C12:J12"/>
    <mergeCell ref="C13:J13"/>
    <mergeCell ref="C16:J16"/>
    <mergeCell ref="C27:J27"/>
    <mergeCell ref="C25:J25"/>
    <mergeCell ref="C24:J24"/>
    <mergeCell ref="C23:J23"/>
    <mergeCell ref="C22:J22"/>
    <mergeCell ref="C19:J19"/>
    <mergeCell ref="C17:J17"/>
    <mergeCell ref="C18:J18"/>
  </mergeCells>
  <phoneticPr fontId="2"/>
  <pageMargins left="0.25" right="0.16" top="0.74803149606299213" bottom="0.23" header="0.31496062992125984" footer="0.31496062992125984"/>
  <pageSetup paperSize="9" scale="96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46"/>
  <sheetViews>
    <sheetView view="pageBreakPreview" zoomScaleNormal="100" zoomScaleSheetLayoutView="100" workbookViewId="0">
      <selection activeCell="K18" sqref="K18:M18"/>
    </sheetView>
  </sheetViews>
  <sheetFormatPr defaultRowHeight="13.5"/>
  <cols>
    <col min="1" max="1" width="3.625" style="24" customWidth="1"/>
    <col min="2" max="46" width="3.375" style="24" customWidth="1"/>
    <col min="47" max="51" width="7.25" style="24" customWidth="1"/>
    <col min="52" max="52" width="3.125" style="24" customWidth="1"/>
    <col min="53" max="53" width="9" style="24" customWidth="1"/>
    <col min="54" max="16384" width="9" style="24"/>
  </cols>
  <sheetData>
    <row r="1" spans="1:45" ht="13.5" customHeight="1">
      <c r="A1" s="23" t="s">
        <v>116</v>
      </c>
      <c r="AI1" s="99" t="s">
        <v>88</v>
      </c>
      <c r="AJ1" s="99"/>
      <c r="AK1" s="99"/>
      <c r="AL1" s="99"/>
      <c r="AM1" s="99"/>
      <c r="AN1" s="99"/>
      <c r="AO1" s="99"/>
      <c r="AP1" s="99"/>
      <c r="AQ1" s="99"/>
      <c r="AR1" s="99"/>
      <c r="AS1" s="99"/>
    </row>
    <row r="2" spans="1:45"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</row>
    <row r="3" spans="1:45">
      <c r="A3" s="24" t="s">
        <v>19</v>
      </c>
      <c r="C3" s="25"/>
      <c r="D3" s="26" t="s">
        <v>89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</row>
    <row r="4" spans="1:45" ht="5.25" customHeight="1">
      <c r="C4" s="25"/>
      <c r="D4" s="25"/>
      <c r="E4" s="25"/>
      <c r="F4" s="25"/>
      <c r="G4" s="25"/>
      <c r="H4" s="25"/>
      <c r="I4" s="25"/>
      <c r="J4" s="25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</row>
    <row r="5" spans="1:45">
      <c r="A5" s="24" t="s">
        <v>18</v>
      </c>
      <c r="C5" s="25"/>
      <c r="D5" s="26" t="s">
        <v>90</v>
      </c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</row>
    <row r="6" spans="1:45" ht="5.25" customHeight="1" thickBot="1">
      <c r="AI6" s="99" t="s">
        <v>71</v>
      </c>
      <c r="AJ6" s="99"/>
      <c r="AK6" s="99"/>
      <c r="AL6" s="99"/>
      <c r="AM6" s="99"/>
      <c r="AN6" s="99"/>
      <c r="AO6" s="99"/>
      <c r="AP6" s="99"/>
      <c r="AQ6" s="99"/>
      <c r="AR6" s="99"/>
      <c r="AS6" s="99"/>
    </row>
    <row r="7" spans="1:45" ht="15" customHeight="1" thickTop="1" thickBot="1">
      <c r="A7" s="24" t="s">
        <v>17</v>
      </c>
      <c r="D7" s="236">
        <v>1525.9</v>
      </c>
      <c r="E7" s="237"/>
      <c r="F7" s="237"/>
      <c r="G7" s="238"/>
      <c r="H7" s="24" t="s">
        <v>16</v>
      </c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</row>
    <row r="8" spans="1:45" ht="14.25" thickTop="1"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</row>
    <row r="9" spans="1:45" ht="14.25" thickBot="1">
      <c r="A9" s="28"/>
      <c r="B9" s="29"/>
      <c r="C9" s="135" t="s">
        <v>26</v>
      </c>
      <c r="D9" s="97"/>
      <c r="E9" s="97"/>
      <c r="F9" s="97"/>
      <c r="G9" s="97"/>
      <c r="H9" s="97"/>
      <c r="I9" s="97"/>
      <c r="J9" s="98"/>
      <c r="K9" s="203" t="s">
        <v>14</v>
      </c>
      <c r="L9" s="204"/>
      <c r="M9" s="205"/>
      <c r="N9" s="203" t="s">
        <v>15</v>
      </c>
      <c r="O9" s="204"/>
      <c r="P9" s="204"/>
      <c r="Q9" s="204"/>
      <c r="R9" s="204"/>
      <c r="S9" s="205"/>
      <c r="T9" s="203" t="s">
        <v>108</v>
      </c>
      <c r="U9" s="204"/>
      <c r="V9" s="204"/>
      <c r="W9" s="204"/>
      <c r="X9" s="204"/>
      <c r="Y9" s="205"/>
      <c r="AB9" s="30" t="s">
        <v>36</v>
      </c>
      <c r="AH9" s="25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</row>
    <row r="10" spans="1:45" ht="15" thickTop="1" thickBot="1">
      <c r="A10" s="31" t="s">
        <v>11</v>
      </c>
      <c r="B10" s="32"/>
      <c r="C10" s="33" t="s">
        <v>32</v>
      </c>
      <c r="D10" s="34"/>
      <c r="E10" s="34"/>
      <c r="F10" s="34"/>
      <c r="G10" s="34"/>
      <c r="H10" s="34"/>
      <c r="I10" s="34"/>
      <c r="J10" s="34"/>
      <c r="K10" s="233">
        <v>3.51</v>
      </c>
      <c r="L10" s="234"/>
      <c r="M10" s="235"/>
      <c r="N10" s="103"/>
      <c r="O10" s="104"/>
      <c r="P10" s="105"/>
      <c r="Q10" s="104"/>
      <c r="R10" s="104"/>
      <c r="S10" s="211"/>
      <c r="T10" s="103"/>
      <c r="U10" s="104"/>
      <c r="V10" s="105"/>
      <c r="W10" s="104"/>
      <c r="X10" s="104"/>
      <c r="Y10" s="149"/>
      <c r="Z10" s="35"/>
      <c r="AA10" s="135" t="s">
        <v>30</v>
      </c>
      <c r="AB10" s="97"/>
      <c r="AC10" s="97"/>
      <c r="AD10" s="217"/>
      <c r="AE10" s="218"/>
      <c r="AF10" s="218"/>
      <c r="AG10" s="36"/>
      <c r="AI10" s="216" t="s">
        <v>40</v>
      </c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</row>
    <row r="11" spans="1:45" ht="13.5" customHeight="1" thickTop="1" thickBot="1">
      <c r="A11" s="33"/>
      <c r="B11" s="28" t="s">
        <v>0</v>
      </c>
      <c r="C11" s="251" t="s">
        <v>91</v>
      </c>
      <c r="D11" s="252"/>
      <c r="E11" s="252"/>
      <c r="F11" s="252"/>
      <c r="G11" s="252"/>
      <c r="H11" s="252"/>
      <c r="I11" s="252"/>
      <c r="J11" s="253"/>
      <c r="K11" s="254">
        <v>1.88</v>
      </c>
      <c r="L11" s="255"/>
      <c r="M11" s="256"/>
      <c r="N11" s="109"/>
      <c r="O11" s="110"/>
      <c r="P11" s="111"/>
      <c r="Q11" s="257">
        <v>38200</v>
      </c>
      <c r="R11" s="257"/>
      <c r="S11" s="258"/>
      <c r="T11" s="156" t="str">
        <f>IF(AA11=0,"☆A①",AA11)</f>
        <v>☆A①</v>
      </c>
      <c r="U11" s="157"/>
      <c r="V11" s="158"/>
      <c r="W11" s="259">
        <v>38200</v>
      </c>
      <c r="X11" s="259"/>
      <c r="Y11" s="260"/>
      <c r="Z11" s="29" t="s">
        <v>0</v>
      </c>
      <c r="AA11" s="249"/>
      <c r="AB11" s="250"/>
      <c r="AC11" s="250"/>
      <c r="AD11" s="219"/>
      <c r="AE11" s="220"/>
      <c r="AF11" s="220"/>
      <c r="AG11" s="37"/>
      <c r="AI11" s="38" t="s">
        <v>41</v>
      </c>
      <c r="AJ11" s="221"/>
      <c r="AK11" s="222"/>
      <c r="AL11" s="223"/>
      <c r="AM11" s="99" t="s">
        <v>49</v>
      </c>
      <c r="AN11" s="99"/>
      <c r="AO11" s="99"/>
      <c r="AP11" s="99"/>
      <c r="AQ11" s="99"/>
      <c r="AR11" s="99"/>
      <c r="AS11" s="99"/>
    </row>
    <row r="12" spans="1:45" ht="13.5" customHeight="1" thickTop="1">
      <c r="A12" s="33"/>
      <c r="B12" s="28" t="s">
        <v>1</v>
      </c>
      <c r="C12" s="239" t="s">
        <v>92</v>
      </c>
      <c r="D12" s="240"/>
      <c r="E12" s="240"/>
      <c r="F12" s="240"/>
      <c r="G12" s="240"/>
      <c r="H12" s="240"/>
      <c r="I12" s="240"/>
      <c r="J12" s="241"/>
      <c r="K12" s="242">
        <v>0.54</v>
      </c>
      <c r="L12" s="243"/>
      <c r="M12" s="244"/>
      <c r="N12" s="112"/>
      <c r="O12" s="113"/>
      <c r="P12" s="114"/>
      <c r="Q12" s="245">
        <v>10800</v>
      </c>
      <c r="R12" s="245"/>
      <c r="S12" s="246"/>
      <c r="T12" s="153" t="str">
        <f>IF(AA12=0,"☆A②",AA12)</f>
        <v>☆A②</v>
      </c>
      <c r="U12" s="154"/>
      <c r="V12" s="155"/>
      <c r="W12" s="247">
        <v>10800</v>
      </c>
      <c r="X12" s="247"/>
      <c r="Y12" s="248"/>
      <c r="Z12" s="29" t="s">
        <v>1</v>
      </c>
      <c r="AA12" s="249"/>
      <c r="AB12" s="250"/>
      <c r="AC12" s="250"/>
      <c r="AD12" s="219"/>
      <c r="AE12" s="220"/>
      <c r="AF12" s="220"/>
      <c r="AG12" s="37"/>
      <c r="AI12" s="99" t="s">
        <v>50</v>
      </c>
      <c r="AJ12" s="99"/>
      <c r="AK12" s="99"/>
      <c r="AL12" s="99"/>
      <c r="AM12" s="99"/>
      <c r="AN12" s="99"/>
      <c r="AO12" s="99"/>
      <c r="AP12" s="99"/>
      <c r="AQ12" s="99"/>
      <c r="AR12" s="99"/>
      <c r="AS12" s="99"/>
    </row>
    <row r="13" spans="1:45">
      <c r="A13" s="39"/>
      <c r="B13" s="28" t="s">
        <v>2</v>
      </c>
      <c r="C13" s="261" t="s">
        <v>93</v>
      </c>
      <c r="D13" s="262"/>
      <c r="E13" s="262"/>
      <c r="F13" s="262"/>
      <c r="G13" s="262"/>
      <c r="H13" s="262"/>
      <c r="I13" s="262"/>
      <c r="J13" s="263"/>
      <c r="K13" s="264">
        <v>0.53</v>
      </c>
      <c r="L13" s="265"/>
      <c r="M13" s="266"/>
      <c r="N13" s="115"/>
      <c r="O13" s="116"/>
      <c r="P13" s="117"/>
      <c r="Q13" s="267">
        <v>11700</v>
      </c>
      <c r="R13" s="267"/>
      <c r="S13" s="268"/>
      <c r="T13" s="162" t="str">
        <f>IF(AA13=0,"☆A③",AA13)</f>
        <v>☆A③</v>
      </c>
      <c r="U13" s="163"/>
      <c r="V13" s="164"/>
      <c r="W13" s="269">
        <v>11700</v>
      </c>
      <c r="X13" s="269"/>
      <c r="Y13" s="270"/>
      <c r="Z13" s="29" t="s">
        <v>2</v>
      </c>
      <c r="AA13" s="249"/>
      <c r="AB13" s="250"/>
      <c r="AC13" s="250"/>
      <c r="AD13" s="219"/>
      <c r="AE13" s="220"/>
      <c r="AF13" s="220"/>
      <c r="AG13" s="3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</row>
    <row r="14" spans="1:45" ht="13.5" customHeight="1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2"/>
      <c r="L14" s="43"/>
      <c r="M14" s="43"/>
      <c r="N14" s="44"/>
      <c r="O14" s="45"/>
      <c r="P14" s="45"/>
      <c r="Q14" s="46"/>
      <c r="R14" s="46"/>
      <c r="S14" s="47"/>
      <c r="T14" s="45"/>
      <c r="U14" s="45"/>
      <c r="V14" s="45"/>
      <c r="W14" s="46"/>
      <c r="X14" s="46"/>
      <c r="Y14" s="48"/>
      <c r="Z14" s="25"/>
      <c r="AA14" s="49"/>
      <c r="AB14" s="50" t="s">
        <v>37</v>
      </c>
      <c r="AC14" s="49"/>
      <c r="AD14" s="51"/>
      <c r="AE14" s="51"/>
      <c r="AF14" s="51"/>
      <c r="AG14" s="37"/>
      <c r="AI14" s="99" t="s">
        <v>72</v>
      </c>
      <c r="AJ14" s="99"/>
      <c r="AK14" s="99"/>
      <c r="AL14" s="99"/>
      <c r="AM14" s="99"/>
      <c r="AN14" s="99"/>
      <c r="AO14" s="99"/>
      <c r="AP14" s="99"/>
      <c r="AQ14" s="99"/>
      <c r="AR14" s="99"/>
      <c r="AS14" s="99"/>
    </row>
    <row r="15" spans="1:45" ht="13.5" customHeight="1">
      <c r="A15" s="52" t="s">
        <v>12</v>
      </c>
      <c r="B15" s="53"/>
      <c r="C15" s="52" t="s">
        <v>33</v>
      </c>
      <c r="D15" s="53"/>
      <c r="E15" s="53"/>
      <c r="F15" s="53"/>
      <c r="G15" s="53"/>
      <c r="H15" s="53"/>
      <c r="I15" s="53"/>
      <c r="J15" s="53"/>
      <c r="K15" s="271">
        <v>6.96</v>
      </c>
      <c r="L15" s="272"/>
      <c r="M15" s="273"/>
      <c r="N15" s="106"/>
      <c r="O15" s="107"/>
      <c r="P15" s="108"/>
      <c r="Q15" s="107"/>
      <c r="R15" s="107"/>
      <c r="S15" s="179"/>
      <c r="T15" s="106"/>
      <c r="U15" s="107"/>
      <c r="V15" s="108"/>
      <c r="W15" s="107"/>
      <c r="X15" s="107"/>
      <c r="Y15" s="120"/>
      <c r="Z15" s="35"/>
      <c r="AA15" s="135" t="s">
        <v>30</v>
      </c>
      <c r="AB15" s="97"/>
      <c r="AC15" s="97"/>
      <c r="AD15" s="135" t="s">
        <v>35</v>
      </c>
      <c r="AE15" s="97"/>
      <c r="AF15" s="98"/>
      <c r="AG15" s="54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</row>
    <row r="16" spans="1:45">
      <c r="A16" s="52"/>
      <c r="B16" s="28" t="s">
        <v>3</v>
      </c>
      <c r="C16" s="251" t="s">
        <v>94</v>
      </c>
      <c r="D16" s="252"/>
      <c r="E16" s="252"/>
      <c r="F16" s="252"/>
      <c r="G16" s="252"/>
      <c r="H16" s="252"/>
      <c r="I16" s="252"/>
      <c r="J16" s="253"/>
      <c r="K16" s="254">
        <v>2.39</v>
      </c>
      <c r="L16" s="255"/>
      <c r="M16" s="256"/>
      <c r="N16" s="109"/>
      <c r="O16" s="110"/>
      <c r="P16" s="111"/>
      <c r="Q16" s="257">
        <v>14000</v>
      </c>
      <c r="R16" s="257"/>
      <c r="S16" s="258"/>
      <c r="T16" s="156" t="str">
        <f>IF(AA16=0,"☆B①",AA16*(1+AD16))</f>
        <v>☆B①</v>
      </c>
      <c r="U16" s="157"/>
      <c r="V16" s="158"/>
      <c r="W16" s="259">
        <v>16600</v>
      </c>
      <c r="X16" s="259"/>
      <c r="Y16" s="260"/>
      <c r="Z16" s="29" t="s">
        <v>3</v>
      </c>
      <c r="AA16" s="249"/>
      <c r="AB16" s="250"/>
      <c r="AC16" s="250"/>
      <c r="AD16" s="274"/>
      <c r="AE16" s="275"/>
      <c r="AF16" s="276"/>
      <c r="AG16" s="55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</row>
    <row r="17" spans="1:53">
      <c r="A17" s="52"/>
      <c r="B17" s="28" t="s">
        <v>4</v>
      </c>
      <c r="C17" s="239" t="s">
        <v>95</v>
      </c>
      <c r="D17" s="240"/>
      <c r="E17" s="240"/>
      <c r="F17" s="240"/>
      <c r="G17" s="240"/>
      <c r="H17" s="240"/>
      <c r="I17" s="240"/>
      <c r="J17" s="241"/>
      <c r="K17" s="242">
        <v>1.47</v>
      </c>
      <c r="L17" s="243"/>
      <c r="M17" s="244"/>
      <c r="N17" s="112"/>
      <c r="O17" s="113"/>
      <c r="P17" s="114"/>
      <c r="Q17" s="245">
        <v>17300</v>
      </c>
      <c r="R17" s="245"/>
      <c r="S17" s="246"/>
      <c r="T17" s="153" t="str">
        <f>IF(AA17=0,"☆B②",AA17*(1+AD17))</f>
        <v>☆B②</v>
      </c>
      <c r="U17" s="154"/>
      <c r="V17" s="155"/>
      <c r="W17" s="247">
        <v>18900</v>
      </c>
      <c r="X17" s="247"/>
      <c r="Y17" s="248"/>
      <c r="Z17" s="29" t="s">
        <v>4</v>
      </c>
      <c r="AA17" s="249"/>
      <c r="AB17" s="250"/>
      <c r="AC17" s="250"/>
      <c r="AD17" s="274"/>
      <c r="AE17" s="275"/>
      <c r="AF17" s="276"/>
      <c r="AG17" s="55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</row>
    <row r="18" spans="1:53">
      <c r="A18" s="52"/>
      <c r="B18" s="28" t="s">
        <v>5</v>
      </c>
      <c r="C18" s="239" t="s">
        <v>96</v>
      </c>
      <c r="D18" s="240"/>
      <c r="E18" s="240"/>
      <c r="F18" s="240"/>
      <c r="G18" s="240"/>
      <c r="H18" s="240"/>
      <c r="I18" s="240"/>
      <c r="J18" s="241"/>
      <c r="K18" s="242">
        <v>1.44</v>
      </c>
      <c r="L18" s="243"/>
      <c r="M18" s="244"/>
      <c r="N18" s="112"/>
      <c r="O18" s="113"/>
      <c r="P18" s="114"/>
      <c r="Q18" s="245">
        <v>17100</v>
      </c>
      <c r="R18" s="245"/>
      <c r="S18" s="246"/>
      <c r="T18" s="153" t="str">
        <f>IF(AA18=0,"☆B③",AA18*(1+AD18))</f>
        <v>☆B③</v>
      </c>
      <c r="U18" s="154"/>
      <c r="V18" s="155"/>
      <c r="W18" s="247">
        <v>18600</v>
      </c>
      <c r="X18" s="247"/>
      <c r="Y18" s="248"/>
      <c r="Z18" s="29" t="s">
        <v>5</v>
      </c>
      <c r="AA18" s="249"/>
      <c r="AB18" s="250"/>
      <c r="AC18" s="250"/>
      <c r="AD18" s="274"/>
      <c r="AE18" s="275"/>
      <c r="AF18" s="276"/>
      <c r="AG18" s="55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</row>
    <row r="19" spans="1:53">
      <c r="A19" s="56"/>
      <c r="B19" s="28" t="s">
        <v>6</v>
      </c>
      <c r="C19" s="261" t="s">
        <v>97</v>
      </c>
      <c r="D19" s="262"/>
      <c r="E19" s="262"/>
      <c r="F19" s="262"/>
      <c r="G19" s="262"/>
      <c r="H19" s="262"/>
      <c r="I19" s="262"/>
      <c r="J19" s="263"/>
      <c r="K19" s="264">
        <v>0.53</v>
      </c>
      <c r="L19" s="265"/>
      <c r="M19" s="266"/>
      <c r="N19" s="115"/>
      <c r="O19" s="116"/>
      <c r="P19" s="117"/>
      <c r="Q19" s="267">
        <v>19100</v>
      </c>
      <c r="R19" s="267"/>
      <c r="S19" s="268"/>
      <c r="T19" s="162" t="str">
        <f>IF(AA19=0,"☆B④",AA19*(1+AD19))</f>
        <v>☆B④</v>
      </c>
      <c r="U19" s="163"/>
      <c r="V19" s="164"/>
      <c r="W19" s="269">
        <v>21300</v>
      </c>
      <c r="X19" s="269"/>
      <c r="Y19" s="270"/>
      <c r="Z19" s="35" t="s">
        <v>6</v>
      </c>
      <c r="AA19" s="249"/>
      <c r="AB19" s="250"/>
      <c r="AC19" s="250"/>
      <c r="AD19" s="274"/>
      <c r="AE19" s="275"/>
      <c r="AF19" s="276"/>
      <c r="AG19" s="55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</row>
    <row r="20" spans="1:5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2"/>
      <c r="L20" s="43"/>
      <c r="M20" s="43"/>
      <c r="N20" s="44"/>
      <c r="O20" s="45"/>
      <c r="P20" s="45"/>
      <c r="Q20" s="46"/>
      <c r="R20" s="46"/>
      <c r="S20" s="47"/>
      <c r="T20" s="45"/>
      <c r="U20" s="45"/>
      <c r="V20" s="45"/>
      <c r="W20" s="46"/>
      <c r="X20" s="46"/>
      <c r="Y20" s="48"/>
      <c r="AB20" s="30" t="s">
        <v>38</v>
      </c>
      <c r="AJ20" s="30" t="s">
        <v>39</v>
      </c>
    </row>
    <row r="21" spans="1:53">
      <c r="A21" s="57" t="s">
        <v>13</v>
      </c>
      <c r="B21" s="58"/>
      <c r="C21" s="57" t="s">
        <v>34</v>
      </c>
      <c r="D21" s="58"/>
      <c r="E21" s="58"/>
      <c r="F21" s="58"/>
      <c r="G21" s="58"/>
      <c r="H21" s="58"/>
      <c r="I21" s="58"/>
      <c r="J21" s="58"/>
      <c r="K21" s="271">
        <v>89.52</v>
      </c>
      <c r="L21" s="272"/>
      <c r="M21" s="273"/>
      <c r="N21" s="106"/>
      <c r="O21" s="107"/>
      <c r="P21" s="108"/>
      <c r="Q21" s="107"/>
      <c r="R21" s="107"/>
      <c r="S21" s="179"/>
      <c r="T21" s="106"/>
      <c r="U21" s="107"/>
      <c r="V21" s="108"/>
      <c r="W21" s="107"/>
      <c r="X21" s="107"/>
      <c r="Y21" s="120"/>
      <c r="Z21" s="35"/>
      <c r="AA21" s="97" t="s">
        <v>31</v>
      </c>
      <c r="AB21" s="97"/>
      <c r="AC21" s="97"/>
      <c r="AD21" s="97"/>
      <c r="AE21" s="97"/>
      <c r="AF21" s="97"/>
      <c r="AG21" s="97"/>
      <c r="AH21" s="96" t="s">
        <v>27</v>
      </c>
      <c r="AI21" s="97"/>
      <c r="AJ21" s="98"/>
      <c r="AK21" s="119" t="s">
        <v>28</v>
      </c>
      <c r="AL21" s="119"/>
      <c r="AM21" s="119"/>
      <c r="AN21" s="119" t="s">
        <v>29</v>
      </c>
      <c r="AO21" s="119"/>
      <c r="AP21" s="119"/>
      <c r="AQ21" s="119" t="s">
        <v>30</v>
      </c>
      <c r="AR21" s="119"/>
      <c r="AS21" s="119"/>
    </row>
    <row r="22" spans="1:53">
      <c r="A22" s="57"/>
      <c r="B22" s="28" t="s">
        <v>7</v>
      </c>
      <c r="C22" s="251" t="s">
        <v>98</v>
      </c>
      <c r="D22" s="252"/>
      <c r="E22" s="252"/>
      <c r="F22" s="252"/>
      <c r="G22" s="252"/>
      <c r="H22" s="252"/>
      <c r="I22" s="252"/>
      <c r="J22" s="253"/>
      <c r="K22" s="254">
        <v>86.58</v>
      </c>
      <c r="L22" s="255"/>
      <c r="M22" s="256"/>
      <c r="N22" s="156" t="str">
        <f>IF(AK22=0,"★C①",AH22*AK22)</f>
        <v>★C①</v>
      </c>
      <c r="O22" s="157"/>
      <c r="P22" s="158"/>
      <c r="Q22" s="259">
        <v>10500</v>
      </c>
      <c r="R22" s="259"/>
      <c r="S22" s="278"/>
      <c r="T22" s="156" t="str">
        <f>IF(AQ22=0,"☆C①",AN22*AQ22)</f>
        <v>☆C①</v>
      </c>
      <c r="U22" s="157"/>
      <c r="V22" s="158"/>
      <c r="W22" s="279">
        <v>10700</v>
      </c>
      <c r="X22" s="279"/>
      <c r="Y22" s="280"/>
      <c r="Z22" s="35" t="s">
        <v>7</v>
      </c>
      <c r="AA22" s="283"/>
      <c r="AB22" s="284"/>
      <c r="AC22" s="284"/>
      <c r="AD22" s="284"/>
      <c r="AE22" s="284"/>
      <c r="AF22" s="284"/>
      <c r="AG22" s="285"/>
      <c r="AH22" s="286"/>
      <c r="AI22" s="287"/>
      <c r="AJ22" s="288"/>
      <c r="AK22" s="289"/>
      <c r="AL22" s="289"/>
      <c r="AM22" s="289"/>
      <c r="AN22" s="290"/>
      <c r="AO22" s="290"/>
      <c r="AP22" s="290"/>
      <c r="AQ22" s="289"/>
      <c r="AR22" s="289"/>
      <c r="AS22" s="289"/>
    </row>
    <row r="23" spans="1:53">
      <c r="A23" s="57"/>
      <c r="B23" s="28" t="s">
        <v>8</v>
      </c>
      <c r="C23" s="239" t="s">
        <v>99</v>
      </c>
      <c r="D23" s="240"/>
      <c r="E23" s="240"/>
      <c r="F23" s="240"/>
      <c r="G23" s="240"/>
      <c r="H23" s="240"/>
      <c r="I23" s="240"/>
      <c r="J23" s="241"/>
      <c r="K23" s="242">
        <v>2.4900000000000002</v>
      </c>
      <c r="L23" s="243"/>
      <c r="M23" s="244"/>
      <c r="N23" s="153" t="str">
        <f>IF(AK23=0,"★C②",AH23*AK23)</f>
        <v>★C②</v>
      </c>
      <c r="O23" s="154"/>
      <c r="P23" s="155"/>
      <c r="Q23" s="247">
        <v>88.7</v>
      </c>
      <c r="R23" s="247"/>
      <c r="S23" s="277"/>
      <c r="T23" s="153" t="str">
        <f>IF(AQ23=0,"☆C②",AN23*AQ23)</f>
        <v>☆C②</v>
      </c>
      <c r="U23" s="154"/>
      <c r="V23" s="155"/>
      <c r="W23" s="281">
        <v>95</v>
      </c>
      <c r="X23" s="281"/>
      <c r="Y23" s="282"/>
      <c r="Z23" s="35" t="s">
        <v>8</v>
      </c>
      <c r="AA23" s="283"/>
      <c r="AB23" s="284"/>
      <c r="AC23" s="284"/>
      <c r="AD23" s="284"/>
      <c r="AE23" s="284"/>
      <c r="AF23" s="284"/>
      <c r="AG23" s="285"/>
      <c r="AH23" s="286"/>
      <c r="AI23" s="287"/>
      <c r="AJ23" s="288"/>
      <c r="AK23" s="289"/>
      <c r="AL23" s="289"/>
      <c r="AM23" s="289"/>
      <c r="AN23" s="290"/>
      <c r="AO23" s="290"/>
      <c r="AP23" s="290"/>
      <c r="AQ23" s="289"/>
      <c r="AR23" s="289"/>
      <c r="AS23" s="289"/>
    </row>
    <row r="24" spans="1:53">
      <c r="A24" s="57"/>
      <c r="B24" s="28" t="s">
        <v>9</v>
      </c>
      <c r="C24" s="239" t="s">
        <v>100</v>
      </c>
      <c r="D24" s="240"/>
      <c r="E24" s="240"/>
      <c r="F24" s="240"/>
      <c r="G24" s="240"/>
      <c r="H24" s="240"/>
      <c r="I24" s="240"/>
      <c r="J24" s="241"/>
      <c r="K24" s="242">
        <v>0.41</v>
      </c>
      <c r="L24" s="243"/>
      <c r="M24" s="244"/>
      <c r="N24" s="153" t="str">
        <f>IF(AK24=0,"★C③",AH24*AK24)</f>
        <v>★C③</v>
      </c>
      <c r="O24" s="154"/>
      <c r="P24" s="155"/>
      <c r="Q24" s="247">
        <v>106</v>
      </c>
      <c r="R24" s="247"/>
      <c r="S24" s="277"/>
      <c r="T24" s="153" t="str">
        <f>IF(AQ24=0,"☆C③",AN24*AQ24)</f>
        <v>☆C③</v>
      </c>
      <c r="U24" s="154"/>
      <c r="V24" s="155"/>
      <c r="W24" s="281">
        <v>125</v>
      </c>
      <c r="X24" s="281"/>
      <c r="Y24" s="282"/>
      <c r="Z24" s="35" t="s">
        <v>9</v>
      </c>
      <c r="AA24" s="283"/>
      <c r="AB24" s="284"/>
      <c r="AC24" s="284"/>
      <c r="AD24" s="284"/>
      <c r="AE24" s="284"/>
      <c r="AF24" s="284"/>
      <c r="AG24" s="285"/>
      <c r="AH24" s="286"/>
      <c r="AI24" s="287"/>
      <c r="AJ24" s="288"/>
      <c r="AK24" s="289"/>
      <c r="AL24" s="289"/>
      <c r="AM24" s="289"/>
      <c r="AN24" s="290"/>
      <c r="AO24" s="290"/>
      <c r="AP24" s="290"/>
      <c r="AQ24" s="289"/>
      <c r="AR24" s="289"/>
      <c r="AS24" s="289"/>
    </row>
    <row r="25" spans="1:53">
      <c r="A25" s="59"/>
      <c r="B25" s="28" t="s">
        <v>10</v>
      </c>
      <c r="C25" s="261"/>
      <c r="D25" s="262"/>
      <c r="E25" s="262"/>
      <c r="F25" s="262"/>
      <c r="G25" s="262"/>
      <c r="H25" s="262"/>
      <c r="I25" s="262"/>
      <c r="J25" s="263"/>
      <c r="K25" s="302"/>
      <c r="L25" s="303"/>
      <c r="M25" s="304"/>
      <c r="N25" s="150" t="str">
        <f>IF(AK25=0,"★C④",AH25*AK25)</f>
        <v>★C④</v>
      </c>
      <c r="O25" s="151"/>
      <c r="P25" s="152"/>
      <c r="Q25" s="269"/>
      <c r="R25" s="269"/>
      <c r="S25" s="305"/>
      <c r="T25" s="150" t="str">
        <f>IF(AQ25=0,"☆C④",AN25*AQ25)</f>
        <v>☆C④</v>
      </c>
      <c r="U25" s="151"/>
      <c r="V25" s="152"/>
      <c r="W25" s="300"/>
      <c r="X25" s="300"/>
      <c r="Y25" s="301"/>
      <c r="Z25" s="35" t="s">
        <v>10</v>
      </c>
      <c r="AA25" s="283"/>
      <c r="AB25" s="284"/>
      <c r="AC25" s="284"/>
      <c r="AD25" s="284"/>
      <c r="AE25" s="284"/>
      <c r="AF25" s="284"/>
      <c r="AG25" s="285"/>
      <c r="AH25" s="286"/>
      <c r="AI25" s="287"/>
      <c r="AJ25" s="288"/>
      <c r="AK25" s="289"/>
      <c r="AL25" s="289"/>
      <c r="AM25" s="289"/>
      <c r="AN25" s="290"/>
      <c r="AO25" s="290"/>
      <c r="AP25" s="290"/>
      <c r="AQ25" s="289"/>
      <c r="AR25" s="289"/>
      <c r="AS25" s="289"/>
    </row>
    <row r="26" spans="1:53">
      <c r="A26" s="40"/>
      <c r="B26" s="41"/>
      <c r="C26" s="41"/>
      <c r="D26" s="41"/>
      <c r="E26" s="41"/>
      <c r="F26" s="41"/>
      <c r="G26" s="41"/>
      <c r="H26" s="41"/>
      <c r="I26" s="41"/>
      <c r="J26" s="60"/>
      <c r="K26" s="42"/>
      <c r="L26" s="43"/>
      <c r="M26" s="43"/>
      <c r="N26" s="44"/>
      <c r="O26" s="45"/>
      <c r="P26" s="45"/>
      <c r="Q26" s="46"/>
      <c r="R26" s="46"/>
      <c r="S26" s="47"/>
      <c r="T26" s="45"/>
      <c r="U26" s="45"/>
      <c r="V26" s="45"/>
      <c r="W26" s="46"/>
      <c r="X26" s="46"/>
      <c r="Y26" s="48"/>
    </row>
    <row r="27" spans="1:53" ht="14.25" thickBot="1">
      <c r="A27" s="61" t="s">
        <v>44</v>
      </c>
      <c r="B27" s="62"/>
      <c r="C27" s="291"/>
      <c r="D27" s="292"/>
      <c r="E27" s="292"/>
      <c r="F27" s="292"/>
      <c r="G27" s="292"/>
      <c r="H27" s="292"/>
      <c r="I27" s="292"/>
      <c r="J27" s="293"/>
      <c r="K27" s="294"/>
      <c r="L27" s="295"/>
      <c r="M27" s="296"/>
      <c r="N27" s="100"/>
      <c r="O27" s="101"/>
      <c r="P27" s="102"/>
      <c r="Q27" s="297"/>
      <c r="R27" s="297"/>
      <c r="S27" s="298"/>
      <c r="T27" s="100"/>
      <c r="U27" s="101"/>
      <c r="V27" s="102"/>
      <c r="W27" s="297"/>
      <c r="X27" s="297"/>
      <c r="Y27" s="299"/>
      <c r="Z27" s="25"/>
      <c r="AA27" s="224"/>
      <c r="AB27" s="224"/>
      <c r="AC27" s="224"/>
      <c r="AD27" s="224"/>
      <c r="AE27" s="224"/>
      <c r="AF27" s="224"/>
      <c r="AG27" s="224"/>
      <c r="AH27" s="63"/>
      <c r="AI27" s="63"/>
      <c r="AJ27" s="63"/>
      <c r="AK27" s="224"/>
      <c r="AL27" s="224"/>
      <c r="AM27" s="224"/>
      <c r="AN27" s="224"/>
      <c r="AO27" s="224"/>
      <c r="AP27" s="224"/>
      <c r="AQ27" s="224"/>
      <c r="AR27" s="224"/>
      <c r="AS27" s="224"/>
    </row>
    <row r="28" spans="1:53" ht="14.25" thickTop="1">
      <c r="A28" s="64"/>
      <c r="B28" s="64"/>
      <c r="C28" s="65"/>
      <c r="D28" s="66"/>
      <c r="E28" s="66"/>
      <c r="F28" s="66"/>
      <c r="G28" s="66"/>
      <c r="H28" s="66"/>
      <c r="I28" s="66"/>
      <c r="J28" s="66"/>
      <c r="K28" s="225"/>
      <c r="L28" s="225"/>
      <c r="M28" s="225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26"/>
      <c r="Z28" s="25"/>
      <c r="AA28" s="25"/>
      <c r="AB28" s="25"/>
      <c r="AC28" s="25"/>
      <c r="AD28" s="37"/>
      <c r="AE28" s="37"/>
      <c r="AF28" s="37"/>
      <c r="AG28" s="37"/>
      <c r="AH28" s="67"/>
      <c r="AI28" s="67"/>
      <c r="AJ28" s="67"/>
      <c r="AK28" s="227"/>
      <c r="AL28" s="227"/>
      <c r="AM28" s="227"/>
      <c r="AN28" s="228"/>
      <c r="AO28" s="228"/>
      <c r="AP28" s="228"/>
      <c r="AQ28" s="227"/>
      <c r="AR28" s="227"/>
      <c r="AS28" s="227"/>
    </row>
    <row r="29" spans="1:53">
      <c r="T29" s="68"/>
      <c r="Z29" s="25"/>
      <c r="AA29" s="25"/>
      <c r="AB29" s="37"/>
      <c r="AC29" s="37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</row>
    <row r="30" spans="1:53">
      <c r="A30" s="24" t="s">
        <v>109</v>
      </c>
      <c r="E30" s="213">
        <f>D7</f>
        <v>1525.9</v>
      </c>
      <c r="F30" s="213"/>
      <c r="G30" s="213"/>
      <c r="H30" s="69"/>
      <c r="I30" s="69"/>
      <c r="J30" s="69"/>
      <c r="K30" s="69"/>
      <c r="L30" s="69"/>
      <c r="M30" s="69"/>
      <c r="N30" s="69"/>
      <c r="O30" s="69"/>
    </row>
    <row r="31" spans="1:53">
      <c r="AJ31" s="68"/>
      <c r="AK31" s="68"/>
      <c r="AL31" s="68"/>
      <c r="AT31" s="69"/>
    </row>
    <row r="32" spans="1:53" ht="13.5" customHeight="1">
      <c r="D32" s="171" t="s">
        <v>48</v>
      </c>
      <c r="E32" s="172"/>
      <c r="F32" s="199">
        <f>K11</f>
        <v>1.88</v>
      </c>
      <c r="G32" s="199"/>
      <c r="H32" s="171" t="s">
        <v>20</v>
      </c>
      <c r="I32" s="197">
        <f>IF(W11=0,T11,W11)</f>
        <v>38200</v>
      </c>
      <c r="J32" s="197"/>
      <c r="K32" s="171" t="s">
        <v>21</v>
      </c>
      <c r="L32" s="199">
        <f>K12</f>
        <v>0.54</v>
      </c>
      <c r="M32" s="199"/>
      <c r="N32" s="171" t="s">
        <v>20</v>
      </c>
      <c r="O32" s="197">
        <f>IF(W12=0,T12,W12)</f>
        <v>10800</v>
      </c>
      <c r="P32" s="197"/>
      <c r="Q32" s="171" t="s">
        <v>21</v>
      </c>
      <c r="R32" s="199">
        <f>K13</f>
        <v>0.53</v>
      </c>
      <c r="S32" s="199"/>
      <c r="T32" s="171" t="s">
        <v>20</v>
      </c>
      <c r="U32" s="197">
        <f>IF(W13=0,T13,W13)</f>
        <v>11700</v>
      </c>
      <c r="V32" s="197"/>
      <c r="W32" s="210" t="s">
        <v>22</v>
      </c>
      <c r="X32" s="210"/>
      <c r="Y32" s="199">
        <f>K10</f>
        <v>3.51</v>
      </c>
      <c r="Z32" s="199"/>
      <c r="AA32" s="199"/>
      <c r="AB32" s="199"/>
      <c r="AC32" s="199"/>
      <c r="AD32" s="199"/>
      <c r="AE32" s="199"/>
      <c r="AF32" s="199"/>
      <c r="AT32" s="69"/>
      <c r="AU32" s="70" t="s">
        <v>51</v>
      </c>
      <c r="AV32" s="70" t="s">
        <v>52</v>
      </c>
      <c r="AW32" s="70" t="s">
        <v>53</v>
      </c>
      <c r="AX32" s="70"/>
      <c r="AY32" s="70" t="s">
        <v>63</v>
      </c>
      <c r="AZ32" s="69"/>
      <c r="BA32" s="71" t="s">
        <v>68</v>
      </c>
    </row>
    <row r="33" spans="4:60">
      <c r="D33" s="172"/>
      <c r="E33" s="172"/>
      <c r="F33" s="171">
        <v>100</v>
      </c>
      <c r="G33" s="171"/>
      <c r="H33" s="171"/>
      <c r="I33" s="198">
        <f>Q11</f>
        <v>38200</v>
      </c>
      <c r="J33" s="198"/>
      <c r="K33" s="171"/>
      <c r="L33" s="171">
        <v>100</v>
      </c>
      <c r="M33" s="171"/>
      <c r="N33" s="171"/>
      <c r="O33" s="198">
        <f>Q12</f>
        <v>10800</v>
      </c>
      <c r="P33" s="198"/>
      <c r="Q33" s="171"/>
      <c r="R33" s="171">
        <v>100</v>
      </c>
      <c r="S33" s="171"/>
      <c r="T33" s="171"/>
      <c r="U33" s="198">
        <f>Q13</f>
        <v>11700</v>
      </c>
      <c r="V33" s="198"/>
      <c r="W33" s="210"/>
      <c r="X33" s="210"/>
      <c r="Y33" s="209">
        <f>K11</f>
        <v>1.88</v>
      </c>
      <c r="Z33" s="209"/>
      <c r="AA33" s="69" t="s">
        <v>21</v>
      </c>
      <c r="AB33" s="209">
        <f>K12</f>
        <v>0.54</v>
      </c>
      <c r="AC33" s="209"/>
      <c r="AD33" s="69" t="s">
        <v>21</v>
      </c>
      <c r="AE33" s="209">
        <f>K13</f>
        <v>0.53</v>
      </c>
      <c r="AF33" s="209"/>
      <c r="AT33" s="69"/>
      <c r="AU33" s="70">
        <f>IF(F32=0,0,F32/F33*I32/I33)</f>
        <v>1.8799999999999997E-2</v>
      </c>
      <c r="AV33" s="70">
        <f>IF(L32=0,0,L32/L33*O32/O33)</f>
        <v>5.4000000000000003E-3</v>
      </c>
      <c r="AW33" s="70">
        <f>IF(R32=0,0,R32/R33*U32/U33)</f>
        <v>5.3E-3</v>
      </c>
      <c r="AX33" s="70"/>
      <c r="AY33" s="70">
        <f>IF(Y32=0,0,Y32/(Y33+AB33+AE33))</f>
        <v>1.1898305084745762</v>
      </c>
      <c r="AZ33" s="69"/>
      <c r="BA33" s="70">
        <f>(AU33+AV33+AW33)*AY33</f>
        <v>3.5099999999999992E-2</v>
      </c>
    </row>
    <row r="34" spans="4:60">
      <c r="D34" s="72"/>
      <c r="E34" s="72"/>
      <c r="F34" s="69"/>
      <c r="G34" s="69"/>
      <c r="H34" s="69"/>
      <c r="I34" s="73"/>
      <c r="J34" s="73"/>
      <c r="K34" s="69"/>
      <c r="L34" s="69"/>
      <c r="M34" s="69"/>
      <c r="N34" s="69"/>
      <c r="O34" s="73"/>
      <c r="P34" s="69"/>
      <c r="Q34" s="69"/>
      <c r="R34" s="69"/>
      <c r="S34" s="69"/>
      <c r="T34" s="69"/>
      <c r="U34" s="73"/>
      <c r="V34" s="69"/>
      <c r="W34" s="74"/>
      <c r="X34" s="74"/>
      <c r="Y34" s="69"/>
      <c r="Z34" s="69"/>
      <c r="AB34" s="69"/>
      <c r="AC34" s="69"/>
      <c r="AE34" s="69"/>
      <c r="AF34" s="69"/>
      <c r="AT34" s="69"/>
      <c r="AU34" s="69"/>
      <c r="AV34" s="69"/>
      <c r="AW34" s="69"/>
      <c r="AX34" s="69"/>
      <c r="AY34" s="69"/>
      <c r="AZ34" s="69"/>
    </row>
    <row r="35" spans="4:60">
      <c r="AT35" s="69"/>
      <c r="AU35" s="69"/>
      <c r="AV35" s="69"/>
      <c r="AW35" s="69"/>
      <c r="AX35" s="69"/>
      <c r="AY35" s="69"/>
      <c r="AZ35" s="69"/>
    </row>
    <row r="36" spans="4:60">
      <c r="D36" s="212" t="s">
        <v>23</v>
      </c>
      <c r="E36" s="172"/>
      <c r="F36" s="199">
        <f>K16</f>
        <v>2.39</v>
      </c>
      <c r="G36" s="199"/>
      <c r="H36" s="171" t="s">
        <v>20</v>
      </c>
      <c r="I36" s="197">
        <f>IF(W16=0,T16,W16)</f>
        <v>16600</v>
      </c>
      <c r="J36" s="197"/>
      <c r="K36" s="171" t="s">
        <v>21</v>
      </c>
      <c r="L36" s="199">
        <f>K17</f>
        <v>1.47</v>
      </c>
      <c r="M36" s="199"/>
      <c r="N36" s="171" t="s">
        <v>20</v>
      </c>
      <c r="O36" s="197">
        <f>IF(W17=0,T17,W17)</f>
        <v>18900</v>
      </c>
      <c r="P36" s="197"/>
      <c r="Q36" s="171" t="s">
        <v>21</v>
      </c>
      <c r="R36" s="199">
        <f>K18</f>
        <v>1.44</v>
      </c>
      <c r="S36" s="199"/>
      <c r="T36" s="171" t="s">
        <v>20</v>
      </c>
      <c r="U36" s="197">
        <f>IF(W18=0,T18,W18)</f>
        <v>18600</v>
      </c>
      <c r="V36" s="197"/>
      <c r="W36" s="171" t="s">
        <v>21</v>
      </c>
      <c r="X36" s="199">
        <f>K19</f>
        <v>0.53</v>
      </c>
      <c r="Y36" s="199"/>
      <c r="Z36" s="171" t="s">
        <v>20</v>
      </c>
      <c r="AA36" s="197">
        <f>IF(W19=0,T19,W19)</f>
        <v>21300</v>
      </c>
      <c r="AB36" s="197"/>
      <c r="AC36" s="210" t="s">
        <v>22</v>
      </c>
      <c r="AD36" s="210"/>
      <c r="AE36" s="199">
        <f>K15</f>
        <v>6.96</v>
      </c>
      <c r="AF36" s="199"/>
      <c r="AG36" s="199"/>
      <c r="AH36" s="199"/>
      <c r="AI36" s="199"/>
      <c r="AJ36" s="199"/>
      <c r="AK36" s="199"/>
      <c r="AL36" s="199"/>
      <c r="AM36" s="199"/>
      <c r="AN36" s="199"/>
      <c r="AO36" s="199"/>
      <c r="AT36" s="69"/>
      <c r="AU36" s="70" t="s">
        <v>54</v>
      </c>
      <c r="AV36" s="70" t="s">
        <v>55</v>
      </c>
      <c r="AW36" s="70" t="s">
        <v>56</v>
      </c>
      <c r="AX36" s="70" t="s">
        <v>57</v>
      </c>
      <c r="AY36" s="70" t="s">
        <v>64</v>
      </c>
      <c r="AZ36" s="69"/>
      <c r="BA36" s="71" t="s">
        <v>69</v>
      </c>
    </row>
    <row r="37" spans="4:60">
      <c r="D37" s="172"/>
      <c r="E37" s="172"/>
      <c r="F37" s="171">
        <v>100</v>
      </c>
      <c r="G37" s="171"/>
      <c r="H37" s="171"/>
      <c r="I37" s="198">
        <f>Q16</f>
        <v>14000</v>
      </c>
      <c r="J37" s="198"/>
      <c r="K37" s="171"/>
      <c r="L37" s="171">
        <v>100</v>
      </c>
      <c r="M37" s="171"/>
      <c r="N37" s="171"/>
      <c r="O37" s="198">
        <f>Q17</f>
        <v>17300</v>
      </c>
      <c r="P37" s="198"/>
      <c r="Q37" s="171"/>
      <c r="R37" s="171">
        <v>100</v>
      </c>
      <c r="S37" s="171"/>
      <c r="T37" s="171"/>
      <c r="U37" s="198">
        <f>Q18</f>
        <v>17100</v>
      </c>
      <c r="V37" s="198"/>
      <c r="W37" s="171"/>
      <c r="X37" s="171">
        <v>100</v>
      </c>
      <c r="Y37" s="171"/>
      <c r="Z37" s="171"/>
      <c r="AA37" s="198">
        <f>Q19</f>
        <v>19100</v>
      </c>
      <c r="AB37" s="198"/>
      <c r="AC37" s="210"/>
      <c r="AD37" s="210"/>
      <c r="AE37" s="209">
        <f>K16</f>
        <v>2.39</v>
      </c>
      <c r="AF37" s="209"/>
      <c r="AG37" s="69" t="s">
        <v>21</v>
      </c>
      <c r="AH37" s="229">
        <f>K17</f>
        <v>1.47</v>
      </c>
      <c r="AI37" s="229"/>
      <c r="AJ37" s="69" t="s">
        <v>21</v>
      </c>
      <c r="AK37" s="209">
        <f>K18</f>
        <v>1.44</v>
      </c>
      <c r="AL37" s="209"/>
      <c r="AM37" s="69" t="s">
        <v>21</v>
      </c>
      <c r="AN37" s="209">
        <f>K19</f>
        <v>0.53</v>
      </c>
      <c r="AO37" s="209"/>
      <c r="AT37" s="69"/>
      <c r="AU37" s="70">
        <f>IF(F36=0,0,F36/F37*I36/I37)</f>
        <v>2.8338571428571428E-2</v>
      </c>
      <c r="AV37" s="70">
        <f>IF(L36=0,0,L36/L37*O36/O37)</f>
        <v>1.6059537572254333E-2</v>
      </c>
      <c r="AW37" s="70">
        <f>IF(R36=0,0,R36/R37*U36/U37)</f>
        <v>1.5663157894736841E-2</v>
      </c>
      <c r="AX37" s="70">
        <f>IF(X36=0,0,X36/X37*AA36/AA37)</f>
        <v>5.9104712041884817E-3</v>
      </c>
      <c r="AY37" s="70">
        <f>IF(AE36=0,0,AE36/(AE37+AH37+AK37+AN37))</f>
        <v>1.1938250428816464</v>
      </c>
      <c r="AZ37" s="69"/>
      <c r="BA37" s="70">
        <f>(AU37+AV37+AW37+AX37)*AY37</f>
        <v>7.8758713065912075E-2</v>
      </c>
    </row>
    <row r="38" spans="4:60">
      <c r="D38" s="72"/>
      <c r="E38" s="72"/>
      <c r="F38" s="69"/>
      <c r="G38" s="69"/>
      <c r="H38" s="69"/>
      <c r="I38" s="73"/>
      <c r="J38" s="73"/>
      <c r="K38" s="69"/>
      <c r="L38" s="69"/>
      <c r="M38" s="69"/>
      <c r="N38" s="69"/>
      <c r="O38" s="73"/>
      <c r="P38" s="69"/>
      <c r="Q38" s="69"/>
      <c r="R38" s="69"/>
      <c r="S38" s="69"/>
      <c r="T38" s="69"/>
      <c r="U38" s="73"/>
      <c r="V38" s="69"/>
      <c r="W38" s="74"/>
      <c r="X38" s="74"/>
      <c r="Y38" s="69"/>
      <c r="Z38" s="69"/>
      <c r="AB38" s="69"/>
      <c r="AC38" s="69"/>
      <c r="AE38" s="69"/>
      <c r="AF38" s="69"/>
      <c r="AT38" s="69"/>
      <c r="AU38" s="69"/>
      <c r="AV38" s="69"/>
      <c r="AW38" s="69"/>
      <c r="AX38" s="69"/>
      <c r="AY38" s="69"/>
      <c r="AZ38" s="69"/>
    </row>
    <row r="39" spans="4:60">
      <c r="AT39" s="69"/>
      <c r="AU39" s="69"/>
      <c r="AV39" s="69"/>
      <c r="AW39" s="69"/>
      <c r="AX39" s="69"/>
      <c r="AY39" s="69"/>
      <c r="AZ39" s="69"/>
    </row>
    <row r="40" spans="4:60">
      <c r="D40" s="212" t="s">
        <v>23</v>
      </c>
      <c r="E40" s="172"/>
      <c r="F40" s="199">
        <f>K22</f>
        <v>86.58</v>
      </c>
      <c r="G40" s="199"/>
      <c r="H40" s="171" t="s">
        <v>20</v>
      </c>
      <c r="I40" s="197">
        <f>IF(W22=0,T22,W22)</f>
        <v>10700</v>
      </c>
      <c r="J40" s="197"/>
      <c r="K40" s="171" t="s">
        <v>21</v>
      </c>
      <c r="L40" s="199">
        <f>K23</f>
        <v>2.4900000000000002</v>
      </c>
      <c r="M40" s="199"/>
      <c r="N40" s="171" t="s">
        <v>20</v>
      </c>
      <c r="O40" s="197">
        <f>IF(W23=0,T23,W23)</f>
        <v>95</v>
      </c>
      <c r="P40" s="197"/>
      <c r="Q40" s="171" t="s">
        <v>21</v>
      </c>
      <c r="R40" s="199">
        <f>K24</f>
        <v>0.41</v>
      </c>
      <c r="S40" s="199"/>
      <c r="T40" s="171" t="s">
        <v>20</v>
      </c>
      <c r="U40" s="197">
        <f>IF(W24=0,T24,W24)</f>
        <v>125</v>
      </c>
      <c r="V40" s="197"/>
      <c r="W40" s="171" t="s">
        <v>21</v>
      </c>
      <c r="X40" s="199">
        <f>K25</f>
        <v>0</v>
      </c>
      <c r="Y40" s="199"/>
      <c r="Z40" s="171" t="s">
        <v>20</v>
      </c>
      <c r="AA40" s="197" t="str">
        <f>IF(W25=0,T25,W25)</f>
        <v>☆C④</v>
      </c>
      <c r="AB40" s="197"/>
      <c r="AC40" s="210" t="s">
        <v>22</v>
      </c>
      <c r="AD40" s="210"/>
      <c r="AE40" s="199">
        <f>K21</f>
        <v>89.52</v>
      </c>
      <c r="AF40" s="199"/>
      <c r="AG40" s="199"/>
      <c r="AH40" s="199"/>
      <c r="AI40" s="199"/>
      <c r="AJ40" s="199"/>
      <c r="AK40" s="199"/>
      <c r="AL40" s="199"/>
      <c r="AM40" s="199"/>
      <c r="AN40" s="199"/>
      <c r="AO40" s="199"/>
      <c r="AT40" s="69"/>
      <c r="AU40" s="70" t="s">
        <v>58</v>
      </c>
      <c r="AV40" s="70" t="s">
        <v>59</v>
      </c>
      <c r="AW40" s="70" t="s">
        <v>60</v>
      </c>
      <c r="AX40" s="70" t="s">
        <v>61</v>
      </c>
      <c r="AY40" s="70" t="s">
        <v>65</v>
      </c>
      <c r="AZ40" s="69"/>
      <c r="BA40" s="71" t="s">
        <v>70</v>
      </c>
    </row>
    <row r="41" spans="4:60">
      <c r="D41" s="172"/>
      <c r="E41" s="172"/>
      <c r="F41" s="171">
        <v>100</v>
      </c>
      <c r="G41" s="171"/>
      <c r="H41" s="171"/>
      <c r="I41" s="198">
        <f>IF(Q22=0,N22,Q22)</f>
        <v>10500</v>
      </c>
      <c r="J41" s="198"/>
      <c r="K41" s="171"/>
      <c r="L41" s="171">
        <v>100</v>
      </c>
      <c r="M41" s="171"/>
      <c r="N41" s="171"/>
      <c r="O41" s="198">
        <f>IF(Q23=0,N23,Q23)</f>
        <v>88.7</v>
      </c>
      <c r="P41" s="198"/>
      <c r="Q41" s="171"/>
      <c r="R41" s="171">
        <v>100</v>
      </c>
      <c r="S41" s="171"/>
      <c r="T41" s="171"/>
      <c r="U41" s="198">
        <f>IF(Q24=0,N24,Q24)</f>
        <v>106</v>
      </c>
      <c r="V41" s="198"/>
      <c r="W41" s="171"/>
      <c r="X41" s="171">
        <v>100</v>
      </c>
      <c r="Y41" s="171"/>
      <c r="Z41" s="171"/>
      <c r="AA41" s="198" t="str">
        <f>IF(Q25=0,N25,Q25)</f>
        <v>★C④</v>
      </c>
      <c r="AB41" s="198"/>
      <c r="AC41" s="210"/>
      <c r="AD41" s="210"/>
      <c r="AE41" s="209">
        <f>K22</f>
        <v>86.58</v>
      </c>
      <c r="AF41" s="209"/>
      <c r="AG41" s="69" t="s">
        <v>21</v>
      </c>
      <c r="AH41" s="229">
        <f>K23</f>
        <v>2.4900000000000002</v>
      </c>
      <c r="AI41" s="229"/>
      <c r="AJ41" s="69" t="s">
        <v>21</v>
      </c>
      <c r="AK41" s="209">
        <f>K24</f>
        <v>0.41</v>
      </c>
      <c r="AL41" s="209"/>
      <c r="AM41" s="69" t="s">
        <v>21</v>
      </c>
      <c r="AN41" s="209">
        <f>K25</f>
        <v>0</v>
      </c>
      <c r="AO41" s="209"/>
      <c r="AT41" s="69"/>
      <c r="AU41" s="70">
        <f>IF(F40=0,0,F40/F41*I40/I41)</f>
        <v>0.8822914285714285</v>
      </c>
      <c r="AV41" s="70">
        <f>IF(L40=0,0,L40/L41*O40/O41)</f>
        <v>2.6668545659526498E-2</v>
      </c>
      <c r="AW41" s="70">
        <f>IF(R40=0,0,R40/R41*U40/U41)</f>
        <v>4.8349056603773583E-3</v>
      </c>
      <c r="AX41" s="70">
        <f>IF(X40=0,0,X40/X41*AA40/AA41)</f>
        <v>0</v>
      </c>
      <c r="AY41" s="70">
        <f>IF(AE40=0,0,AE40/(AE41+AH41+AK41+AN41))</f>
        <v>1.0004470272686634</v>
      </c>
      <c r="AZ41" s="69"/>
      <c r="BA41" s="70">
        <f>(AU41+AV41+AW41+AX41)*AY41</f>
        <v>0.91420337112060879</v>
      </c>
    </row>
    <row r="42" spans="4:60">
      <c r="D42" s="72"/>
      <c r="E42" s="72"/>
      <c r="F42" s="69"/>
      <c r="G42" s="69"/>
      <c r="H42" s="69"/>
      <c r="I42" s="73"/>
      <c r="J42" s="73"/>
      <c r="K42" s="69"/>
      <c r="L42" s="69"/>
      <c r="M42" s="69"/>
      <c r="N42" s="69"/>
      <c r="O42" s="73"/>
      <c r="P42" s="69"/>
      <c r="Q42" s="69"/>
      <c r="R42" s="69"/>
      <c r="S42" s="69"/>
      <c r="T42" s="69"/>
      <c r="U42" s="73"/>
      <c r="V42" s="69"/>
      <c r="W42" s="74"/>
      <c r="X42" s="74"/>
      <c r="Y42" s="69"/>
      <c r="Z42" s="69"/>
      <c r="AB42" s="69"/>
      <c r="AC42" s="69"/>
      <c r="AE42" s="69"/>
      <c r="AF42" s="69"/>
      <c r="AT42" s="69"/>
      <c r="AU42" s="69"/>
      <c r="AV42" s="69"/>
      <c r="AW42" s="69"/>
      <c r="AX42" s="69"/>
      <c r="AY42" s="69"/>
      <c r="AZ42" s="69"/>
    </row>
    <row r="43" spans="4:60" ht="14.25" thickBot="1">
      <c r="AT43" s="69"/>
      <c r="AU43" s="69"/>
      <c r="AV43" s="69"/>
      <c r="AW43" s="69"/>
      <c r="AX43" s="69"/>
      <c r="AY43" s="69"/>
      <c r="AZ43" s="69"/>
    </row>
    <row r="44" spans="4:60">
      <c r="D44" s="171" t="s">
        <v>45</v>
      </c>
      <c r="E44" s="171"/>
      <c r="F44" s="199">
        <f>K27</f>
        <v>0</v>
      </c>
      <c r="G44" s="199"/>
      <c r="H44" s="171" t="s">
        <v>46</v>
      </c>
      <c r="I44" s="198">
        <f>W27</f>
        <v>0</v>
      </c>
      <c r="J44" s="198"/>
      <c r="M44" s="210" t="s">
        <v>21</v>
      </c>
      <c r="N44" s="210"/>
      <c r="O44" s="199">
        <v>100</v>
      </c>
      <c r="P44" s="199"/>
      <c r="Q44" s="75" t="s">
        <v>24</v>
      </c>
      <c r="R44" s="199">
        <f>K10</f>
        <v>3.51</v>
      </c>
      <c r="S44" s="199"/>
      <c r="T44" s="75" t="s">
        <v>24</v>
      </c>
      <c r="U44" s="199">
        <f>K15</f>
        <v>6.96</v>
      </c>
      <c r="V44" s="199"/>
      <c r="W44" s="75" t="s">
        <v>24</v>
      </c>
      <c r="X44" s="199">
        <f>K21</f>
        <v>89.52</v>
      </c>
      <c r="Y44" s="199"/>
      <c r="Z44" s="75" t="s">
        <v>24</v>
      </c>
      <c r="AA44" s="199">
        <f>K27</f>
        <v>0</v>
      </c>
      <c r="AB44" s="199"/>
      <c r="AD44" s="210" t="s">
        <v>47</v>
      </c>
      <c r="AE44" s="171"/>
      <c r="AF44" s="214">
        <f>IF(BA45&lt;100,ROUNDUP(BA45,2),IF(BA45&lt;1000,ROUNDUP(BA45,1),ROUNDUP(BA45,3-INT(LOG(BA45)))))</f>
        <v>1569</v>
      </c>
      <c r="AG44" s="214"/>
      <c r="AH44" s="214"/>
      <c r="AI44" s="214"/>
      <c r="AJ44" s="214"/>
      <c r="AK44" s="214"/>
      <c r="AL44" s="171" t="s">
        <v>101</v>
      </c>
      <c r="AM44" s="171"/>
      <c r="AN44" s="171"/>
      <c r="AO44" s="171"/>
      <c r="AP44" s="76"/>
      <c r="AQ44" s="76"/>
      <c r="AT44" s="69"/>
      <c r="AU44" s="70" t="s">
        <v>44</v>
      </c>
      <c r="AV44" s="70"/>
      <c r="AW44" s="70"/>
      <c r="AX44" s="70"/>
      <c r="AY44" s="70" t="s">
        <v>66</v>
      </c>
      <c r="AZ44" s="69"/>
      <c r="BA44" s="77" t="s">
        <v>67</v>
      </c>
      <c r="BH44" s="24">
        <f>AE40/(AE41+AH41+AK41+AN41)</f>
        <v>1.0004470272686634</v>
      </c>
    </row>
    <row r="45" spans="4:60" ht="14.25" thickBot="1">
      <c r="D45" s="171"/>
      <c r="E45" s="171"/>
      <c r="F45" s="171">
        <v>100</v>
      </c>
      <c r="G45" s="171"/>
      <c r="H45" s="171"/>
      <c r="I45" s="230">
        <f>Q27</f>
        <v>0</v>
      </c>
      <c r="J45" s="230"/>
      <c r="M45" s="210"/>
      <c r="N45" s="210"/>
      <c r="O45" s="231">
        <v>100</v>
      </c>
      <c r="P45" s="231"/>
      <c r="Q45" s="231"/>
      <c r="R45" s="231"/>
      <c r="S45" s="231"/>
      <c r="T45" s="231"/>
      <c r="U45" s="231"/>
      <c r="V45" s="231"/>
      <c r="W45" s="231"/>
      <c r="X45" s="231"/>
      <c r="Y45" s="231"/>
      <c r="Z45" s="231"/>
      <c r="AA45" s="231"/>
      <c r="AB45" s="231"/>
      <c r="AD45" s="171"/>
      <c r="AE45" s="171"/>
      <c r="AF45" s="214"/>
      <c r="AG45" s="214"/>
      <c r="AH45" s="214"/>
      <c r="AI45" s="214"/>
      <c r="AJ45" s="214"/>
      <c r="AK45" s="214"/>
      <c r="AL45" s="171"/>
      <c r="AM45" s="171"/>
      <c r="AN45" s="171"/>
      <c r="AO45" s="171"/>
      <c r="AP45" s="76"/>
      <c r="AQ45" s="76"/>
      <c r="AT45" s="69"/>
      <c r="AU45" s="70">
        <f>IF(F44=0,0,F44/F45*I44/I45)</f>
        <v>0</v>
      </c>
      <c r="AV45" s="70"/>
      <c r="AW45" s="70"/>
      <c r="AX45" s="70"/>
      <c r="AY45" s="70">
        <f>(O44-R44-U44-X44-AA44)/O45</f>
        <v>1.0000000000005117E-4</v>
      </c>
      <c r="AZ45" s="69"/>
      <c r="BA45" s="78">
        <f>E30*(BA33+BA37+BA41+AU45+AY45)</f>
        <v>1568.8725242602122</v>
      </c>
      <c r="BH45" s="24">
        <f>(O44-R44-U44-X44)/O45</f>
        <v>1.0000000000005117E-4</v>
      </c>
    </row>
    <row r="46" spans="4:60">
      <c r="AU46" s="69"/>
      <c r="AV46" s="69"/>
      <c r="AW46" s="69"/>
      <c r="AX46" s="69"/>
      <c r="AY46" s="69"/>
      <c r="AZ46" s="69"/>
    </row>
  </sheetData>
  <sheetProtection password="C260" sheet="1" objects="1" scenarios="1"/>
  <mergeCells count="254">
    <mergeCell ref="AF44:AK45"/>
    <mergeCell ref="AL44:AO45"/>
    <mergeCell ref="F45:G45"/>
    <mergeCell ref="I45:J45"/>
    <mergeCell ref="O45:AB45"/>
    <mergeCell ref="O44:P44"/>
    <mergeCell ref="R44:S44"/>
    <mergeCell ref="U44:V44"/>
    <mergeCell ref="X44:Y44"/>
    <mergeCell ref="AA44:AB44"/>
    <mergeCell ref="AD44:AE45"/>
    <mergeCell ref="AA41:AB41"/>
    <mergeCell ref="AE41:AF41"/>
    <mergeCell ref="AH41:AI41"/>
    <mergeCell ref="AK41:AL41"/>
    <mergeCell ref="AN41:AO41"/>
    <mergeCell ref="D44:E45"/>
    <mergeCell ref="F44:G44"/>
    <mergeCell ref="H44:H45"/>
    <mergeCell ref="I44:J44"/>
    <mergeCell ref="M44:N45"/>
    <mergeCell ref="Z40:Z41"/>
    <mergeCell ref="AA40:AB40"/>
    <mergeCell ref="AC40:AD41"/>
    <mergeCell ref="AE40:AO40"/>
    <mergeCell ref="F41:G41"/>
    <mergeCell ref="I41:J41"/>
    <mergeCell ref="L41:M41"/>
    <mergeCell ref="O41:P41"/>
    <mergeCell ref="R41:S41"/>
    <mergeCell ref="U41:V41"/>
    <mergeCell ref="Q40:Q41"/>
    <mergeCell ref="R40:S40"/>
    <mergeCell ref="T40:T41"/>
    <mergeCell ref="U40:V40"/>
    <mergeCell ref="W40:W41"/>
    <mergeCell ref="X40:Y40"/>
    <mergeCell ref="X41:Y41"/>
    <mergeCell ref="AK37:AL37"/>
    <mergeCell ref="AN37:AO37"/>
    <mergeCell ref="D40:E41"/>
    <mergeCell ref="F40:G40"/>
    <mergeCell ref="H40:H41"/>
    <mergeCell ref="I40:J40"/>
    <mergeCell ref="K40:K41"/>
    <mergeCell ref="L40:M40"/>
    <mergeCell ref="N40:N41"/>
    <mergeCell ref="O40:P40"/>
    <mergeCell ref="W36:W37"/>
    <mergeCell ref="X36:Y36"/>
    <mergeCell ref="Z36:Z37"/>
    <mergeCell ref="AA36:AB36"/>
    <mergeCell ref="AC36:AD37"/>
    <mergeCell ref="AE36:AO36"/>
    <mergeCell ref="X37:Y37"/>
    <mergeCell ref="AA37:AB37"/>
    <mergeCell ref="AE37:AF37"/>
    <mergeCell ref="AH37:AI37"/>
    <mergeCell ref="N36:N37"/>
    <mergeCell ref="O36:P36"/>
    <mergeCell ref="Q36:Q37"/>
    <mergeCell ref="R36:S36"/>
    <mergeCell ref="T36:T37"/>
    <mergeCell ref="U36:V36"/>
    <mergeCell ref="O37:P37"/>
    <mergeCell ref="R37:S37"/>
    <mergeCell ref="U37:V37"/>
    <mergeCell ref="D36:E37"/>
    <mergeCell ref="F36:G36"/>
    <mergeCell ref="H36:H37"/>
    <mergeCell ref="I36:J36"/>
    <mergeCell ref="K36:K37"/>
    <mergeCell ref="L36:M36"/>
    <mergeCell ref="F37:G37"/>
    <mergeCell ref="I37:J37"/>
    <mergeCell ref="L37:M37"/>
    <mergeCell ref="E30:G30"/>
    <mergeCell ref="D32:E33"/>
    <mergeCell ref="F32:G32"/>
    <mergeCell ref="H32:H33"/>
    <mergeCell ref="I32:J32"/>
    <mergeCell ref="K32:K33"/>
    <mergeCell ref="L32:M32"/>
    <mergeCell ref="N32:N33"/>
    <mergeCell ref="Y32:AF32"/>
    <mergeCell ref="F33:G33"/>
    <mergeCell ref="I33:J33"/>
    <mergeCell ref="L33:M33"/>
    <mergeCell ref="O33:P33"/>
    <mergeCell ref="R33:S33"/>
    <mergeCell ref="U33:V33"/>
    <mergeCell ref="Y33:Z33"/>
    <mergeCell ref="AB33:AC33"/>
    <mergeCell ref="AE33:AF33"/>
    <mergeCell ref="O32:P32"/>
    <mergeCell ref="Q32:Q33"/>
    <mergeCell ref="R32:S32"/>
    <mergeCell ref="T32:T33"/>
    <mergeCell ref="U32:V32"/>
    <mergeCell ref="W32:X33"/>
    <mergeCell ref="AK27:AM27"/>
    <mergeCell ref="AN27:AP27"/>
    <mergeCell ref="AQ27:AS27"/>
    <mergeCell ref="K28:M28"/>
    <mergeCell ref="N28:P28"/>
    <mergeCell ref="Q28:S28"/>
    <mergeCell ref="T28:V28"/>
    <mergeCell ref="W28:Y28"/>
    <mergeCell ref="AK28:AM28"/>
    <mergeCell ref="AN28:AP28"/>
    <mergeCell ref="AQ28:AS28"/>
    <mergeCell ref="W24:Y24"/>
    <mergeCell ref="C27:J27"/>
    <mergeCell ref="K27:M27"/>
    <mergeCell ref="N27:P27"/>
    <mergeCell ref="Q27:S27"/>
    <mergeCell ref="T27:V27"/>
    <mergeCell ref="W27:Y27"/>
    <mergeCell ref="W25:Y25"/>
    <mergeCell ref="AA25:AG25"/>
    <mergeCell ref="AA27:AG27"/>
    <mergeCell ref="C25:J25"/>
    <mergeCell ref="K25:M25"/>
    <mergeCell ref="N25:P25"/>
    <mergeCell ref="Q25:S25"/>
    <mergeCell ref="T25:V25"/>
    <mergeCell ref="C24:J24"/>
    <mergeCell ref="K24:M24"/>
    <mergeCell ref="N24:P24"/>
    <mergeCell ref="Q24:S24"/>
    <mergeCell ref="T24:V24"/>
    <mergeCell ref="AN22:AP22"/>
    <mergeCell ref="AQ22:AS22"/>
    <mergeCell ref="AK25:AM25"/>
    <mergeCell ref="AN25:AP25"/>
    <mergeCell ref="AQ25:AS25"/>
    <mergeCell ref="AA24:AG24"/>
    <mergeCell ref="AH24:AJ24"/>
    <mergeCell ref="AK24:AM24"/>
    <mergeCell ref="AN24:AP24"/>
    <mergeCell ref="AQ24:AS24"/>
    <mergeCell ref="AH25:AJ25"/>
    <mergeCell ref="C23:J23"/>
    <mergeCell ref="K23:M23"/>
    <mergeCell ref="N23:P23"/>
    <mergeCell ref="Q23:S23"/>
    <mergeCell ref="T23:V23"/>
    <mergeCell ref="AH21:AJ21"/>
    <mergeCell ref="AK21:AM21"/>
    <mergeCell ref="AN21:AP21"/>
    <mergeCell ref="AQ21:AS21"/>
    <mergeCell ref="C22:J22"/>
    <mergeCell ref="K22:M22"/>
    <mergeCell ref="N22:P22"/>
    <mergeCell ref="Q22:S22"/>
    <mergeCell ref="T22:V22"/>
    <mergeCell ref="W22:Y22"/>
    <mergeCell ref="W23:Y23"/>
    <mergeCell ref="AA23:AG23"/>
    <mergeCell ref="AH23:AJ23"/>
    <mergeCell ref="AK23:AM23"/>
    <mergeCell ref="AN23:AP23"/>
    <mergeCell ref="AQ23:AS23"/>
    <mergeCell ref="AA22:AG22"/>
    <mergeCell ref="AH22:AJ22"/>
    <mergeCell ref="AK22:AM22"/>
    <mergeCell ref="AA19:AC19"/>
    <mergeCell ref="AD19:AF19"/>
    <mergeCell ref="K21:M21"/>
    <mergeCell ref="N21:P21"/>
    <mergeCell ref="Q21:S21"/>
    <mergeCell ref="T21:V21"/>
    <mergeCell ref="W21:Y21"/>
    <mergeCell ref="AA21:AG21"/>
    <mergeCell ref="C19:J19"/>
    <mergeCell ref="K19:M19"/>
    <mergeCell ref="N19:P19"/>
    <mergeCell ref="Q19:S19"/>
    <mergeCell ref="T19:V19"/>
    <mergeCell ref="W19:Y19"/>
    <mergeCell ref="C18:J18"/>
    <mergeCell ref="K18:M18"/>
    <mergeCell ref="N18:P18"/>
    <mergeCell ref="Q18:S18"/>
    <mergeCell ref="T18:V18"/>
    <mergeCell ref="W18:Y18"/>
    <mergeCell ref="AA18:AC18"/>
    <mergeCell ref="AD18:AF18"/>
    <mergeCell ref="C17:J17"/>
    <mergeCell ref="K17:M17"/>
    <mergeCell ref="N17:P17"/>
    <mergeCell ref="Q17:S17"/>
    <mergeCell ref="T17:V17"/>
    <mergeCell ref="W17:Y17"/>
    <mergeCell ref="AI14:AS18"/>
    <mergeCell ref="K15:M15"/>
    <mergeCell ref="N15:P15"/>
    <mergeCell ref="Q15:S15"/>
    <mergeCell ref="T15:V15"/>
    <mergeCell ref="W15:Y15"/>
    <mergeCell ref="AA15:AC15"/>
    <mergeCell ref="AD15:AF15"/>
    <mergeCell ref="AA16:AC16"/>
    <mergeCell ref="AD16:AF16"/>
    <mergeCell ref="AA17:AC17"/>
    <mergeCell ref="AD17:AF17"/>
    <mergeCell ref="C13:J13"/>
    <mergeCell ref="K13:M13"/>
    <mergeCell ref="N13:P13"/>
    <mergeCell ref="Q13:S13"/>
    <mergeCell ref="T13:V13"/>
    <mergeCell ref="W13:Y13"/>
    <mergeCell ref="AA13:AC13"/>
    <mergeCell ref="AD13:AF13"/>
    <mergeCell ref="C16:J16"/>
    <mergeCell ref="K16:M16"/>
    <mergeCell ref="N16:P16"/>
    <mergeCell ref="Q16:S16"/>
    <mergeCell ref="T16:V16"/>
    <mergeCell ref="W16:Y16"/>
    <mergeCell ref="AJ11:AL11"/>
    <mergeCell ref="AM11:AS11"/>
    <mergeCell ref="C12:J12"/>
    <mergeCell ref="K12:M12"/>
    <mergeCell ref="N12:P12"/>
    <mergeCell ref="Q12:S12"/>
    <mergeCell ref="T12:V12"/>
    <mergeCell ref="W12:Y12"/>
    <mergeCell ref="AA12:AC12"/>
    <mergeCell ref="AD12:AF12"/>
    <mergeCell ref="AI12:AS12"/>
    <mergeCell ref="C11:J11"/>
    <mergeCell ref="K11:M11"/>
    <mergeCell ref="N11:P11"/>
    <mergeCell ref="Q11:S11"/>
    <mergeCell ref="T11:V11"/>
    <mergeCell ref="W11:Y11"/>
    <mergeCell ref="AA11:AC11"/>
    <mergeCell ref="AD11:AF11"/>
    <mergeCell ref="K10:M10"/>
    <mergeCell ref="N10:P10"/>
    <mergeCell ref="Q10:S10"/>
    <mergeCell ref="T10:V10"/>
    <mergeCell ref="W10:Y10"/>
    <mergeCell ref="AA10:AC10"/>
    <mergeCell ref="AI1:AS4"/>
    <mergeCell ref="AI6:AS9"/>
    <mergeCell ref="D7:G7"/>
    <mergeCell ref="C9:J9"/>
    <mergeCell ref="K9:M9"/>
    <mergeCell ref="N9:S9"/>
    <mergeCell ref="T9:Y9"/>
    <mergeCell ref="AD10:AF10"/>
    <mergeCell ref="AI10:AS10"/>
  </mergeCells>
  <phoneticPr fontId="2"/>
  <pageMargins left="0.23622047244094491" right="0.15748031496062992" top="0.74803149606299213" bottom="0.23622047244094491" header="0.31496062992125984" footer="0.31496062992125984"/>
  <pageSetup paperSize="9" scale="96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46"/>
  <sheetViews>
    <sheetView view="pageBreakPreview" zoomScaleNormal="100" zoomScaleSheetLayoutView="100" workbookViewId="0">
      <selection activeCell="C19" sqref="C19:J19"/>
    </sheetView>
  </sheetViews>
  <sheetFormatPr defaultRowHeight="13.5"/>
  <cols>
    <col min="1" max="1" width="3.625" customWidth="1"/>
    <col min="2" max="46" width="3.375" customWidth="1"/>
    <col min="47" max="51" width="7.25" customWidth="1"/>
    <col min="52" max="52" width="3.125" customWidth="1"/>
    <col min="53" max="53" width="9" customWidth="1"/>
  </cols>
  <sheetData>
    <row r="1" spans="1:53" ht="13.5" customHeight="1">
      <c r="A1" s="23" t="s">
        <v>115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99" t="s">
        <v>88</v>
      </c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24"/>
      <c r="AU1" s="24"/>
      <c r="AV1" s="24"/>
      <c r="AW1" s="24"/>
      <c r="AX1" s="24"/>
      <c r="AY1" s="24"/>
      <c r="AZ1" s="24"/>
      <c r="BA1" s="24"/>
    </row>
    <row r="2" spans="1:5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24"/>
      <c r="AU2" s="24"/>
      <c r="AV2" s="24"/>
      <c r="AW2" s="24"/>
      <c r="AX2" s="24"/>
      <c r="AY2" s="24"/>
      <c r="AZ2" s="24"/>
      <c r="BA2" s="24"/>
    </row>
    <row r="3" spans="1:53">
      <c r="A3" s="24" t="s">
        <v>19</v>
      </c>
      <c r="B3" s="24"/>
      <c r="C3" s="25"/>
      <c r="D3" s="26" t="s">
        <v>102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24"/>
      <c r="AU3" s="24"/>
      <c r="AV3" s="24"/>
      <c r="AW3" s="24"/>
      <c r="AX3" s="24"/>
      <c r="AY3" s="24"/>
      <c r="AZ3" s="24"/>
      <c r="BA3" s="24"/>
    </row>
    <row r="4" spans="1:53" ht="5.25" customHeight="1">
      <c r="A4" s="24"/>
      <c r="B4" s="24"/>
      <c r="C4" s="25"/>
      <c r="D4" s="25"/>
      <c r="E4" s="25"/>
      <c r="F4" s="25"/>
      <c r="G4" s="25"/>
      <c r="H4" s="25"/>
      <c r="I4" s="25"/>
      <c r="J4" s="25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24"/>
      <c r="AU4" s="24"/>
      <c r="AV4" s="24"/>
      <c r="AW4" s="24"/>
      <c r="AX4" s="24"/>
      <c r="AY4" s="24"/>
      <c r="AZ4" s="24"/>
      <c r="BA4" s="24"/>
    </row>
    <row r="5" spans="1:53">
      <c r="A5" s="24" t="s">
        <v>18</v>
      </c>
      <c r="B5" s="24"/>
      <c r="C5" s="25"/>
      <c r="D5" s="26" t="s">
        <v>103</v>
      </c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4"/>
      <c r="AU5" s="24"/>
      <c r="AV5" s="24"/>
      <c r="AW5" s="24"/>
      <c r="AX5" s="24"/>
      <c r="AY5" s="24"/>
      <c r="AZ5" s="24"/>
      <c r="BA5" s="24"/>
    </row>
    <row r="6" spans="1:53" ht="5.25" customHeight="1" thickBot="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99" t="s">
        <v>71</v>
      </c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24"/>
      <c r="AU6" s="24"/>
      <c r="AV6" s="24"/>
      <c r="AW6" s="24"/>
      <c r="AX6" s="24"/>
      <c r="AY6" s="24"/>
      <c r="AZ6" s="24"/>
      <c r="BA6" s="24"/>
    </row>
    <row r="7" spans="1:53" ht="15" customHeight="1" thickTop="1" thickBot="1">
      <c r="A7" s="24" t="s">
        <v>17</v>
      </c>
      <c r="B7" s="24"/>
      <c r="C7" s="24"/>
      <c r="D7" s="236">
        <v>1585.8</v>
      </c>
      <c r="E7" s="237"/>
      <c r="F7" s="237"/>
      <c r="G7" s="238"/>
      <c r="H7" s="24" t="s">
        <v>16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24"/>
      <c r="AU7" s="24"/>
      <c r="AV7" s="24"/>
      <c r="AW7" s="24"/>
      <c r="AX7" s="24"/>
      <c r="AY7" s="24"/>
      <c r="AZ7" s="24"/>
      <c r="BA7" s="24"/>
    </row>
    <row r="8" spans="1:53" ht="14.25" thickTop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24"/>
      <c r="AU8" s="24"/>
      <c r="AV8" s="24"/>
      <c r="AW8" s="24"/>
      <c r="AX8" s="24"/>
      <c r="AY8" s="24"/>
      <c r="AZ8" s="24"/>
      <c r="BA8" s="24"/>
    </row>
    <row r="9" spans="1:53" ht="14.25" thickBot="1">
      <c r="A9" s="28"/>
      <c r="B9" s="29"/>
      <c r="C9" s="135" t="s">
        <v>26</v>
      </c>
      <c r="D9" s="97"/>
      <c r="E9" s="97"/>
      <c r="F9" s="97"/>
      <c r="G9" s="97"/>
      <c r="H9" s="97"/>
      <c r="I9" s="97"/>
      <c r="J9" s="98"/>
      <c r="K9" s="203" t="s">
        <v>14</v>
      </c>
      <c r="L9" s="204"/>
      <c r="M9" s="205"/>
      <c r="N9" s="203" t="s">
        <v>15</v>
      </c>
      <c r="O9" s="204"/>
      <c r="P9" s="204"/>
      <c r="Q9" s="204"/>
      <c r="R9" s="204"/>
      <c r="S9" s="205"/>
      <c r="T9" s="203" t="s">
        <v>108</v>
      </c>
      <c r="U9" s="204"/>
      <c r="V9" s="204"/>
      <c r="W9" s="204"/>
      <c r="X9" s="204"/>
      <c r="Y9" s="205"/>
      <c r="Z9" s="24"/>
      <c r="AA9" s="24"/>
      <c r="AB9" s="30" t="s">
        <v>36</v>
      </c>
      <c r="AC9" s="24"/>
      <c r="AD9" s="24"/>
      <c r="AE9" s="24"/>
      <c r="AF9" s="24"/>
      <c r="AG9" s="24"/>
      <c r="AH9" s="25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24"/>
      <c r="AU9" s="24"/>
      <c r="AV9" s="24"/>
      <c r="AW9" s="24"/>
      <c r="AX9" s="24"/>
      <c r="AY9" s="24"/>
      <c r="AZ9" s="24"/>
      <c r="BA9" s="24"/>
    </row>
    <row r="10" spans="1:53" ht="15" thickTop="1" thickBot="1">
      <c r="A10" s="31" t="s">
        <v>11</v>
      </c>
      <c r="B10" s="32"/>
      <c r="C10" s="33" t="s">
        <v>32</v>
      </c>
      <c r="D10" s="34"/>
      <c r="E10" s="34"/>
      <c r="F10" s="34"/>
      <c r="G10" s="34"/>
      <c r="H10" s="34"/>
      <c r="I10" s="34"/>
      <c r="J10" s="34"/>
      <c r="K10" s="233"/>
      <c r="L10" s="234"/>
      <c r="M10" s="235"/>
      <c r="N10" s="103"/>
      <c r="O10" s="104"/>
      <c r="P10" s="105"/>
      <c r="Q10" s="104"/>
      <c r="R10" s="104"/>
      <c r="S10" s="211"/>
      <c r="T10" s="103"/>
      <c r="U10" s="104"/>
      <c r="V10" s="105"/>
      <c r="W10" s="104"/>
      <c r="X10" s="104"/>
      <c r="Y10" s="149"/>
      <c r="Z10" s="35"/>
      <c r="AA10" s="135" t="s">
        <v>30</v>
      </c>
      <c r="AB10" s="97"/>
      <c r="AC10" s="97"/>
      <c r="AD10" s="217"/>
      <c r="AE10" s="218"/>
      <c r="AF10" s="218"/>
      <c r="AG10" s="36"/>
      <c r="AH10" s="24"/>
      <c r="AI10" s="216" t="s">
        <v>40</v>
      </c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4"/>
      <c r="AU10" s="24"/>
      <c r="AV10" s="24"/>
      <c r="AW10" s="24"/>
      <c r="AX10" s="24"/>
      <c r="AY10" s="24"/>
      <c r="AZ10" s="24"/>
      <c r="BA10" s="24"/>
    </row>
    <row r="11" spans="1:53" ht="13.5" customHeight="1" thickTop="1" thickBot="1">
      <c r="A11" s="33"/>
      <c r="B11" s="28" t="s">
        <v>0</v>
      </c>
      <c r="C11" s="251"/>
      <c r="D11" s="252"/>
      <c r="E11" s="252"/>
      <c r="F11" s="252"/>
      <c r="G11" s="252"/>
      <c r="H11" s="252"/>
      <c r="I11" s="252"/>
      <c r="J11" s="253"/>
      <c r="K11" s="254"/>
      <c r="L11" s="255"/>
      <c r="M11" s="256"/>
      <c r="N11" s="109"/>
      <c r="O11" s="110"/>
      <c r="P11" s="111"/>
      <c r="Q11" s="257"/>
      <c r="R11" s="257"/>
      <c r="S11" s="258"/>
      <c r="T11" s="156" t="str">
        <f>IF(AA11=0,"☆A①",AA11)</f>
        <v>☆A①</v>
      </c>
      <c r="U11" s="157"/>
      <c r="V11" s="158"/>
      <c r="W11" s="259"/>
      <c r="X11" s="259"/>
      <c r="Y11" s="260"/>
      <c r="Z11" s="29" t="s">
        <v>0</v>
      </c>
      <c r="AA11" s="249"/>
      <c r="AB11" s="250"/>
      <c r="AC11" s="250"/>
      <c r="AD11" s="219"/>
      <c r="AE11" s="220"/>
      <c r="AF11" s="220"/>
      <c r="AG11" s="37"/>
      <c r="AH11" s="24"/>
      <c r="AI11" s="38" t="s">
        <v>41</v>
      </c>
      <c r="AJ11" s="221"/>
      <c r="AK11" s="222"/>
      <c r="AL11" s="223"/>
      <c r="AM11" s="99" t="s">
        <v>49</v>
      </c>
      <c r="AN11" s="99"/>
      <c r="AO11" s="99"/>
      <c r="AP11" s="99"/>
      <c r="AQ11" s="99"/>
      <c r="AR11" s="99"/>
      <c r="AS11" s="99"/>
      <c r="AT11" s="24"/>
      <c r="AU11" s="24"/>
      <c r="AV11" s="24"/>
      <c r="AW11" s="24"/>
      <c r="AX11" s="24"/>
      <c r="AY11" s="24"/>
      <c r="AZ11" s="24"/>
      <c r="BA11" s="24"/>
    </row>
    <row r="12" spans="1:53" ht="13.5" customHeight="1" thickTop="1">
      <c r="A12" s="33"/>
      <c r="B12" s="28" t="s">
        <v>1</v>
      </c>
      <c r="C12" s="239"/>
      <c r="D12" s="240"/>
      <c r="E12" s="240"/>
      <c r="F12" s="240"/>
      <c r="G12" s="240"/>
      <c r="H12" s="240"/>
      <c r="I12" s="240"/>
      <c r="J12" s="241"/>
      <c r="K12" s="242"/>
      <c r="L12" s="243"/>
      <c r="M12" s="244"/>
      <c r="N12" s="112"/>
      <c r="O12" s="113"/>
      <c r="P12" s="114"/>
      <c r="Q12" s="245"/>
      <c r="R12" s="245"/>
      <c r="S12" s="246"/>
      <c r="T12" s="153" t="str">
        <f>IF(AA12=0,"☆A②",AA12)</f>
        <v>☆A②</v>
      </c>
      <c r="U12" s="154"/>
      <c r="V12" s="155"/>
      <c r="W12" s="247"/>
      <c r="X12" s="247"/>
      <c r="Y12" s="248"/>
      <c r="Z12" s="29" t="s">
        <v>1</v>
      </c>
      <c r="AA12" s="249"/>
      <c r="AB12" s="250"/>
      <c r="AC12" s="250"/>
      <c r="AD12" s="219"/>
      <c r="AE12" s="220"/>
      <c r="AF12" s="220"/>
      <c r="AG12" s="37"/>
      <c r="AH12" s="24"/>
      <c r="AI12" s="99" t="s">
        <v>50</v>
      </c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24"/>
      <c r="AU12" s="24"/>
      <c r="AV12" s="24"/>
      <c r="AW12" s="24"/>
      <c r="AX12" s="24"/>
      <c r="AY12" s="24"/>
      <c r="AZ12" s="24"/>
      <c r="BA12" s="24"/>
    </row>
    <row r="13" spans="1:53">
      <c r="A13" s="39"/>
      <c r="B13" s="28" t="s">
        <v>2</v>
      </c>
      <c r="C13" s="261"/>
      <c r="D13" s="262"/>
      <c r="E13" s="262"/>
      <c r="F13" s="262"/>
      <c r="G13" s="262"/>
      <c r="H13" s="262"/>
      <c r="I13" s="262"/>
      <c r="J13" s="263"/>
      <c r="K13" s="264"/>
      <c r="L13" s="265"/>
      <c r="M13" s="266"/>
      <c r="N13" s="115"/>
      <c r="O13" s="116"/>
      <c r="P13" s="117"/>
      <c r="Q13" s="267"/>
      <c r="R13" s="267"/>
      <c r="S13" s="268"/>
      <c r="T13" s="162" t="str">
        <f>IF(AA13=0,"☆A③",AA13)</f>
        <v>☆A③</v>
      </c>
      <c r="U13" s="163"/>
      <c r="V13" s="164"/>
      <c r="W13" s="269"/>
      <c r="X13" s="269"/>
      <c r="Y13" s="270"/>
      <c r="Z13" s="29" t="s">
        <v>2</v>
      </c>
      <c r="AA13" s="249"/>
      <c r="AB13" s="250"/>
      <c r="AC13" s="250"/>
      <c r="AD13" s="219"/>
      <c r="AE13" s="220"/>
      <c r="AF13" s="220"/>
      <c r="AG13" s="37"/>
      <c r="AH13" s="24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4"/>
      <c r="AU13" s="24"/>
      <c r="AV13" s="24"/>
      <c r="AW13" s="24"/>
      <c r="AX13" s="24"/>
      <c r="AY13" s="24"/>
      <c r="AZ13" s="24"/>
      <c r="BA13" s="24"/>
    </row>
    <row r="14" spans="1:53" ht="13.5" customHeight="1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79"/>
      <c r="L14" s="80"/>
      <c r="M14" s="80"/>
      <c r="N14" s="44"/>
      <c r="O14" s="45"/>
      <c r="P14" s="45"/>
      <c r="Q14" s="46"/>
      <c r="R14" s="46"/>
      <c r="S14" s="47"/>
      <c r="T14" s="45"/>
      <c r="U14" s="45"/>
      <c r="V14" s="45"/>
      <c r="W14" s="46"/>
      <c r="X14" s="46"/>
      <c r="Y14" s="48"/>
      <c r="Z14" s="25"/>
      <c r="AA14" s="49"/>
      <c r="AB14" s="50" t="s">
        <v>37</v>
      </c>
      <c r="AC14" s="49"/>
      <c r="AD14" s="51"/>
      <c r="AE14" s="51"/>
      <c r="AF14" s="51"/>
      <c r="AG14" s="37"/>
      <c r="AH14" s="24"/>
      <c r="AI14" s="99" t="s">
        <v>72</v>
      </c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24"/>
      <c r="AU14" s="24"/>
      <c r="AV14" s="24"/>
      <c r="AW14" s="24"/>
      <c r="AX14" s="24"/>
      <c r="AY14" s="24"/>
      <c r="AZ14" s="24"/>
      <c r="BA14" s="24"/>
    </row>
    <row r="15" spans="1:53" ht="13.5" customHeight="1">
      <c r="A15" s="52" t="s">
        <v>12</v>
      </c>
      <c r="B15" s="53"/>
      <c r="C15" s="52" t="s">
        <v>33</v>
      </c>
      <c r="D15" s="53"/>
      <c r="E15" s="53"/>
      <c r="F15" s="53"/>
      <c r="G15" s="53"/>
      <c r="H15" s="53"/>
      <c r="I15" s="53"/>
      <c r="J15" s="53"/>
      <c r="K15" s="306">
        <v>100</v>
      </c>
      <c r="L15" s="307"/>
      <c r="M15" s="308"/>
      <c r="N15" s="106"/>
      <c r="O15" s="107"/>
      <c r="P15" s="108"/>
      <c r="Q15" s="107"/>
      <c r="R15" s="107"/>
      <c r="S15" s="179"/>
      <c r="T15" s="106"/>
      <c r="U15" s="107"/>
      <c r="V15" s="108"/>
      <c r="W15" s="107"/>
      <c r="X15" s="107"/>
      <c r="Y15" s="120"/>
      <c r="Z15" s="35"/>
      <c r="AA15" s="135" t="s">
        <v>30</v>
      </c>
      <c r="AB15" s="97"/>
      <c r="AC15" s="97"/>
      <c r="AD15" s="135" t="s">
        <v>35</v>
      </c>
      <c r="AE15" s="97"/>
      <c r="AF15" s="98"/>
      <c r="AG15" s="54"/>
      <c r="AH15" s="24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24"/>
      <c r="AU15" s="24"/>
      <c r="AV15" s="24"/>
      <c r="AW15" s="24"/>
      <c r="AX15" s="24"/>
      <c r="AY15" s="24"/>
      <c r="AZ15" s="24"/>
      <c r="BA15" s="24"/>
    </row>
    <row r="16" spans="1:53">
      <c r="A16" s="52"/>
      <c r="B16" s="28" t="s">
        <v>3</v>
      </c>
      <c r="C16" s="251" t="s">
        <v>104</v>
      </c>
      <c r="D16" s="252"/>
      <c r="E16" s="252"/>
      <c r="F16" s="252"/>
      <c r="G16" s="252"/>
      <c r="H16" s="252"/>
      <c r="I16" s="252"/>
      <c r="J16" s="253"/>
      <c r="K16" s="254">
        <v>63.22</v>
      </c>
      <c r="L16" s="255"/>
      <c r="M16" s="256"/>
      <c r="N16" s="109"/>
      <c r="O16" s="110"/>
      <c r="P16" s="111"/>
      <c r="Q16" s="257">
        <v>17900</v>
      </c>
      <c r="R16" s="257"/>
      <c r="S16" s="258"/>
      <c r="T16" s="156" t="str">
        <f>IF(AA16=0,"☆B①",AA16*(1+AD16))</f>
        <v>☆B①</v>
      </c>
      <c r="U16" s="157"/>
      <c r="V16" s="158"/>
      <c r="W16" s="259">
        <v>22300</v>
      </c>
      <c r="X16" s="259"/>
      <c r="Y16" s="260"/>
      <c r="Z16" s="29" t="s">
        <v>3</v>
      </c>
      <c r="AA16" s="249"/>
      <c r="AB16" s="250"/>
      <c r="AC16" s="250"/>
      <c r="AD16" s="274"/>
      <c r="AE16" s="275"/>
      <c r="AF16" s="276"/>
      <c r="AG16" s="55"/>
      <c r="AH16" s="24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24"/>
      <c r="AU16" s="24"/>
      <c r="AV16" s="24"/>
      <c r="AW16" s="24"/>
      <c r="AX16" s="24"/>
      <c r="AY16" s="24"/>
      <c r="AZ16" s="24"/>
      <c r="BA16" s="24"/>
    </row>
    <row r="17" spans="1:53">
      <c r="A17" s="52"/>
      <c r="B17" s="28" t="s">
        <v>4</v>
      </c>
      <c r="C17" s="239" t="s">
        <v>42</v>
      </c>
      <c r="D17" s="240"/>
      <c r="E17" s="240"/>
      <c r="F17" s="240"/>
      <c r="G17" s="240"/>
      <c r="H17" s="240"/>
      <c r="I17" s="240"/>
      <c r="J17" s="241"/>
      <c r="K17" s="242">
        <v>13.24</v>
      </c>
      <c r="L17" s="243"/>
      <c r="M17" s="244"/>
      <c r="N17" s="112"/>
      <c r="O17" s="113"/>
      <c r="P17" s="114"/>
      <c r="Q17" s="245">
        <v>14000</v>
      </c>
      <c r="R17" s="245"/>
      <c r="S17" s="246"/>
      <c r="T17" s="153" t="str">
        <f>IF(AA17=0,"☆B②",AA17*(1+AD17))</f>
        <v>☆B②</v>
      </c>
      <c r="U17" s="154"/>
      <c r="V17" s="155"/>
      <c r="W17" s="247">
        <v>16600</v>
      </c>
      <c r="X17" s="247"/>
      <c r="Y17" s="248"/>
      <c r="Z17" s="29" t="s">
        <v>4</v>
      </c>
      <c r="AA17" s="249"/>
      <c r="AB17" s="250"/>
      <c r="AC17" s="250"/>
      <c r="AD17" s="274"/>
      <c r="AE17" s="275"/>
      <c r="AF17" s="276"/>
      <c r="AG17" s="55"/>
      <c r="AH17" s="24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24"/>
      <c r="AU17" s="24"/>
      <c r="AV17" s="24"/>
      <c r="AW17" s="24"/>
      <c r="AX17" s="24"/>
      <c r="AY17" s="24"/>
      <c r="AZ17" s="24"/>
      <c r="BA17" s="24"/>
    </row>
    <row r="18" spans="1:53">
      <c r="A18" s="52"/>
      <c r="B18" s="28" t="s">
        <v>5</v>
      </c>
      <c r="C18" s="239" t="s">
        <v>43</v>
      </c>
      <c r="D18" s="240"/>
      <c r="E18" s="240"/>
      <c r="F18" s="240"/>
      <c r="G18" s="240"/>
      <c r="H18" s="240"/>
      <c r="I18" s="240"/>
      <c r="J18" s="241"/>
      <c r="K18" s="242">
        <v>12.04</v>
      </c>
      <c r="L18" s="243"/>
      <c r="M18" s="244"/>
      <c r="N18" s="112"/>
      <c r="O18" s="113"/>
      <c r="P18" s="114"/>
      <c r="Q18" s="245">
        <v>19100</v>
      </c>
      <c r="R18" s="245"/>
      <c r="S18" s="246"/>
      <c r="T18" s="153" t="str">
        <f>IF(AA18=0,"☆B③",AA18*(1+AD18))</f>
        <v>☆B③</v>
      </c>
      <c r="U18" s="154"/>
      <c r="V18" s="155"/>
      <c r="W18" s="247">
        <v>21300</v>
      </c>
      <c r="X18" s="247"/>
      <c r="Y18" s="248"/>
      <c r="Z18" s="29" t="s">
        <v>5</v>
      </c>
      <c r="AA18" s="249"/>
      <c r="AB18" s="250"/>
      <c r="AC18" s="250"/>
      <c r="AD18" s="274"/>
      <c r="AE18" s="275"/>
      <c r="AF18" s="276"/>
      <c r="AG18" s="55"/>
      <c r="AH18" s="24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24"/>
      <c r="AU18" s="24"/>
      <c r="AV18" s="24"/>
      <c r="AW18" s="24"/>
      <c r="AX18" s="24"/>
      <c r="AY18" s="24"/>
      <c r="AZ18" s="24"/>
      <c r="BA18" s="24"/>
    </row>
    <row r="19" spans="1:53">
      <c r="A19" s="56"/>
      <c r="B19" s="28" t="s">
        <v>6</v>
      </c>
      <c r="C19" s="261"/>
      <c r="D19" s="262"/>
      <c r="E19" s="262"/>
      <c r="F19" s="262"/>
      <c r="G19" s="262"/>
      <c r="H19" s="262"/>
      <c r="I19" s="262"/>
      <c r="J19" s="263"/>
      <c r="K19" s="264"/>
      <c r="L19" s="265"/>
      <c r="M19" s="266"/>
      <c r="N19" s="115"/>
      <c r="O19" s="116"/>
      <c r="P19" s="117"/>
      <c r="Q19" s="267"/>
      <c r="R19" s="267"/>
      <c r="S19" s="268"/>
      <c r="T19" s="162" t="str">
        <f>IF(AA19=0,"☆B④",AA19*(1+AD19))</f>
        <v>☆B④</v>
      </c>
      <c r="U19" s="163"/>
      <c r="V19" s="164"/>
      <c r="W19" s="269"/>
      <c r="X19" s="269"/>
      <c r="Y19" s="270"/>
      <c r="Z19" s="35" t="s">
        <v>6</v>
      </c>
      <c r="AA19" s="249"/>
      <c r="AB19" s="250"/>
      <c r="AC19" s="250"/>
      <c r="AD19" s="274"/>
      <c r="AE19" s="275"/>
      <c r="AF19" s="276"/>
      <c r="AG19" s="55"/>
      <c r="AH19" s="24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4"/>
      <c r="AU19" s="24"/>
      <c r="AV19" s="24"/>
      <c r="AW19" s="24"/>
      <c r="AX19" s="24"/>
      <c r="AY19" s="24"/>
      <c r="AZ19" s="24"/>
      <c r="BA19" s="24"/>
    </row>
    <row r="20" spans="1:5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2"/>
      <c r="L20" s="43"/>
      <c r="M20" s="43"/>
      <c r="N20" s="44"/>
      <c r="O20" s="45"/>
      <c r="P20" s="45"/>
      <c r="Q20" s="46"/>
      <c r="R20" s="46"/>
      <c r="S20" s="47"/>
      <c r="T20" s="45"/>
      <c r="U20" s="45"/>
      <c r="V20" s="45"/>
      <c r="W20" s="46"/>
      <c r="X20" s="46"/>
      <c r="Y20" s="48"/>
      <c r="Z20" s="24"/>
      <c r="AA20" s="24"/>
      <c r="AB20" s="30" t="s">
        <v>38</v>
      </c>
      <c r="AC20" s="24"/>
      <c r="AD20" s="24"/>
      <c r="AE20" s="24"/>
      <c r="AF20" s="24"/>
      <c r="AG20" s="24"/>
      <c r="AH20" s="24"/>
      <c r="AI20" s="24"/>
      <c r="AJ20" s="30" t="s">
        <v>39</v>
      </c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</row>
    <row r="21" spans="1:53">
      <c r="A21" s="57" t="s">
        <v>13</v>
      </c>
      <c r="B21" s="58"/>
      <c r="C21" s="57" t="s">
        <v>34</v>
      </c>
      <c r="D21" s="58"/>
      <c r="E21" s="58"/>
      <c r="F21" s="58"/>
      <c r="G21" s="58"/>
      <c r="H21" s="58"/>
      <c r="I21" s="58"/>
      <c r="J21" s="58"/>
      <c r="K21" s="271"/>
      <c r="L21" s="272"/>
      <c r="M21" s="273"/>
      <c r="N21" s="106"/>
      <c r="O21" s="107"/>
      <c r="P21" s="108"/>
      <c r="Q21" s="107"/>
      <c r="R21" s="107"/>
      <c r="S21" s="179"/>
      <c r="T21" s="106"/>
      <c r="U21" s="107"/>
      <c r="V21" s="108"/>
      <c r="W21" s="107"/>
      <c r="X21" s="107"/>
      <c r="Y21" s="120"/>
      <c r="Z21" s="35"/>
      <c r="AA21" s="97" t="s">
        <v>31</v>
      </c>
      <c r="AB21" s="97"/>
      <c r="AC21" s="97"/>
      <c r="AD21" s="97"/>
      <c r="AE21" s="97"/>
      <c r="AF21" s="97"/>
      <c r="AG21" s="97"/>
      <c r="AH21" s="96" t="s">
        <v>27</v>
      </c>
      <c r="AI21" s="97"/>
      <c r="AJ21" s="98"/>
      <c r="AK21" s="119" t="s">
        <v>28</v>
      </c>
      <c r="AL21" s="119"/>
      <c r="AM21" s="119"/>
      <c r="AN21" s="119" t="s">
        <v>29</v>
      </c>
      <c r="AO21" s="119"/>
      <c r="AP21" s="119"/>
      <c r="AQ21" s="119" t="s">
        <v>30</v>
      </c>
      <c r="AR21" s="119"/>
      <c r="AS21" s="119"/>
      <c r="AT21" s="24"/>
      <c r="AU21" s="24"/>
      <c r="AV21" s="24"/>
      <c r="AW21" s="24"/>
      <c r="AX21" s="24"/>
      <c r="AY21" s="24"/>
      <c r="AZ21" s="24"/>
      <c r="BA21" s="24"/>
    </row>
    <row r="22" spans="1:53">
      <c r="A22" s="57"/>
      <c r="B22" s="28" t="s">
        <v>7</v>
      </c>
      <c r="C22" s="251"/>
      <c r="D22" s="252"/>
      <c r="E22" s="252"/>
      <c r="F22" s="252"/>
      <c r="G22" s="252"/>
      <c r="H22" s="252"/>
      <c r="I22" s="252"/>
      <c r="J22" s="253"/>
      <c r="K22" s="254"/>
      <c r="L22" s="255"/>
      <c r="M22" s="256"/>
      <c r="N22" s="156" t="str">
        <f>IF(AK22=0,"★C①",AH22*AK22)</f>
        <v>★C①</v>
      </c>
      <c r="O22" s="157"/>
      <c r="P22" s="158"/>
      <c r="Q22" s="259"/>
      <c r="R22" s="259"/>
      <c r="S22" s="278"/>
      <c r="T22" s="156" t="str">
        <f>IF(AQ22=0,"☆C①",AN22*AQ22)</f>
        <v>☆C①</v>
      </c>
      <c r="U22" s="157"/>
      <c r="V22" s="158"/>
      <c r="W22" s="279"/>
      <c r="X22" s="279"/>
      <c r="Y22" s="280"/>
      <c r="Z22" s="35" t="s">
        <v>7</v>
      </c>
      <c r="AA22" s="283"/>
      <c r="AB22" s="284"/>
      <c r="AC22" s="284"/>
      <c r="AD22" s="284"/>
      <c r="AE22" s="284"/>
      <c r="AF22" s="284"/>
      <c r="AG22" s="285"/>
      <c r="AH22" s="286"/>
      <c r="AI22" s="287"/>
      <c r="AJ22" s="288"/>
      <c r="AK22" s="289"/>
      <c r="AL22" s="289"/>
      <c r="AM22" s="289"/>
      <c r="AN22" s="290"/>
      <c r="AO22" s="290"/>
      <c r="AP22" s="290"/>
      <c r="AQ22" s="289"/>
      <c r="AR22" s="289"/>
      <c r="AS22" s="289"/>
      <c r="AT22" s="24"/>
      <c r="AU22" s="24"/>
      <c r="AV22" s="24"/>
      <c r="AW22" s="24"/>
      <c r="AX22" s="24"/>
      <c r="AY22" s="24"/>
      <c r="AZ22" s="24"/>
      <c r="BA22" s="24"/>
    </row>
    <row r="23" spans="1:53">
      <c r="A23" s="57"/>
      <c r="B23" s="28" t="s">
        <v>8</v>
      </c>
      <c r="C23" s="239"/>
      <c r="D23" s="240"/>
      <c r="E23" s="240"/>
      <c r="F23" s="240"/>
      <c r="G23" s="240"/>
      <c r="H23" s="240"/>
      <c r="I23" s="240"/>
      <c r="J23" s="241"/>
      <c r="K23" s="242"/>
      <c r="L23" s="243"/>
      <c r="M23" s="244"/>
      <c r="N23" s="153" t="str">
        <f>IF(AK23=0,"★C②",AH23*AK23)</f>
        <v>★C②</v>
      </c>
      <c r="O23" s="154"/>
      <c r="P23" s="155"/>
      <c r="Q23" s="247"/>
      <c r="R23" s="247"/>
      <c r="S23" s="277"/>
      <c r="T23" s="153" t="str">
        <f>IF(AQ23=0,"☆C②",AN23*AQ23)</f>
        <v>☆C②</v>
      </c>
      <c r="U23" s="154"/>
      <c r="V23" s="155"/>
      <c r="W23" s="281"/>
      <c r="X23" s="281"/>
      <c r="Y23" s="282"/>
      <c r="Z23" s="35" t="s">
        <v>8</v>
      </c>
      <c r="AA23" s="283"/>
      <c r="AB23" s="284"/>
      <c r="AC23" s="284"/>
      <c r="AD23" s="284"/>
      <c r="AE23" s="284"/>
      <c r="AF23" s="284"/>
      <c r="AG23" s="285"/>
      <c r="AH23" s="286"/>
      <c r="AI23" s="287"/>
      <c r="AJ23" s="288"/>
      <c r="AK23" s="289"/>
      <c r="AL23" s="289"/>
      <c r="AM23" s="289"/>
      <c r="AN23" s="290"/>
      <c r="AO23" s="290"/>
      <c r="AP23" s="290"/>
      <c r="AQ23" s="289"/>
      <c r="AR23" s="289"/>
      <c r="AS23" s="289"/>
      <c r="AT23" s="24"/>
      <c r="AU23" s="24"/>
      <c r="AV23" s="24"/>
      <c r="AW23" s="24"/>
      <c r="AX23" s="24"/>
      <c r="AY23" s="24"/>
      <c r="AZ23" s="24"/>
      <c r="BA23" s="24"/>
    </row>
    <row r="24" spans="1:53">
      <c r="A24" s="57"/>
      <c r="B24" s="28" t="s">
        <v>9</v>
      </c>
      <c r="C24" s="239"/>
      <c r="D24" s="240"/>
      <c r="E24" s="240"/>
      <c r="F24" s="240"/>
      <c r="G24" s="240"/>
      <c r="H24" s="240"/>
      <c r="I24" s="240"/>
      <c r="J24" s="241"/>
      <c r="K24" s="242"/>
      <c r="L24" s="243"/>
      <c r="M24" s="244"/>
      <c r="N24" s="153" t="str">
        <f>IF(AK24=0,"★C③",AH24*AK24)</f>
        <v>★C③</v>
      </c>
      <c r="O24" s="154"/>
      <c r="P24" s="155"/>
      <c r="Q24" s="247"/>
      <c r="R24" s="247"/>
      <c r="S24" s="277"/>
      <c r="T24" s="153" t="str">
        <f>IF(AQ24=0,"☆C③",AN24*AQ24)</f>
        <v>☆C③</v>
      </c>
      <c r="U24" s="154"/>
      <c r="V24" s="155"/>
      <c r="W24" s="281"/>
      <c r="X24" s="281"/>
      <c r="Y24" s="282"/>
      <c r="Z24" s="35" t="s">
        <v>9</v>
      </c>
      <c r="AA24" s="283"/>
      <c r="AB24" s="284"/>
      <c r="AC24" s="284"/>
      <c r="AD24" s="284"/>
      <c r="AE24" s="284"/>
      <c r="AF24" s="284"/>
      <c r="AG24" s="285"/>
      <c r="AH24" s="286"/>
      <c r="AI24" s="287"/>
      <c r="AJ24" s="288"/>
      <c r="AK24" s="289"/>
      <c r="AL24" s="289"/>
      <c r="AM24" s="289"/>
      <c r="AN24" s="290"/>
      <c r="AO24" s="290"/>
      <c r="AP24" s="290"/>
      <c r="AQ24" s="289"/>
      <c r="AR24" s="289"/>
      <c r="AS24" s="289"/>
      <c r="AT24" s="24"/>
      <c r="AU24" s="24"/>
      <c r="AV24" s="24"/>
      <c r="AW24" s="24"/>
      <c r="AX24" s="24"/>
      <c r="AY24" s="24"/>
      <c r="AZ24" s="24"/>
      <c r="BA24" s="24"/>
    </row>
    <row r="25" spans="1:53">
      <c r="A25" s="59"/>
      <c r="B25" s="28" t="s">
        <v>10</v>
      </c>
      <c r="C25" s="261"/>
      <c r="D25" s="262"/>
      <c r="E25" s="262"/>
      <c r="F25" s="262"/>
      <c r="G25" s="262"/>
      <c r="H25" s="262"/>
      <c r="I25" s="262"/>
      <c r="J25" s="263"/>
      <c r="K25" s="302"/>
      <c r="L25" s="303"/>
      <c r="M25" s="304"/>
      <c r="N25" s="150" t="str">
        <f>IF(AK25=0,"★C④",AH25*AK25)</f>
        <v>★C④</v>
      </c>
      <c r="O25" s="151"/>
      <c r="P25" s="152"/>
      <c r="Q25" s="269"/>
      <c r="R25" s="269"/>
      <c r="S25" s="305"/>
      <c r="T25" s="150" t="str">
        <f>IF(AQ25=0,"☆C④",AN25*AQ25)</f>
        <v>☆C④</v>
      </c>
      <c r="U25" s="151"/>
      <c r="V25" s="152"/>
      <c r="W25" s="300"/>
      <c r="X25" s="300"/>
      <c r="Y25" s="301"/>
      <c r="Z25" s="35" t="s">
        <v>10</v>
      </c>
      <c r="AA25" s="283"/>
      <c r="AB25" s="284"/>
      <c r="AC25" s="284"/>
      <c r="AD25" s="284"/>
      <c r="AE25" s="284"/>
      <c r="AF25" s="284"/>
      <c r="AG25" s="285"/>
      <c r="AH25" s="286"/>
      <c r="AI25" s="287"/>
      <c r="AJ25" s="288"/>
      <c r="AK25" s="289"/>
      <c r="AL25" s="289"/>
      <c r="AM25" s="289"/>
      <c r="AN25" s="290"/>
      <c r="AO25" s="290"/>
      <c r="AP25" s="290"/>
      <c r="AQ25" s="289"/>
      <c r="AR25" s="289"/>
      <c r="AS25" s="289"/>
      <c r="AT25" s="24"/>
      <c r="AU25" s="24"/>
      <c r="AV25" s="24"/>
      <c r="AW25" s="24"/>
      <c r="AX25" s="24"/>
      <c r="AY25" s="24"/>
      <c r="AZ25" s="24"/>
      <c r="BA25" s="24"/>
    </row>
    <row r="26" spans="1:53">
      <c r="A26" s="40"/>
      <c r="B26" s="41"/>
      <c r="C26" s="41"/>
      <c r="D26" s="41"/>
      <c r="E26" s="41"/>
      <c r="F26" s="41"/>
      <c r="G26" s="41"/>
      <c r="H26" s="41"/>
      <c r="I26" s="41"/>
      <c r="J26" s="60"/>
      <c r="K26" s="42"/>
      <c r="L26" s="43"/>
      <c r="M26" s="43"/>
      <c r="N26" s="44"/>
      <c r="O26" s="45"/>
      <c r="P26" s="45"/>
      <c r="Q26" s="46"/>
      <c r="R26" s="46"/>
      <c r="S26" s="47"/>
      <c r="T26" s="45"/>
      <c r="U26" s="45"/>
      <c r="V26" s="45"/>
      <c r="W26" s="46"/>
      <c r="X26" s="46"/>
      <c r="Y26" s="48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</row>
    <row r="27" spans="1:53" ht="14.25" thickBot="1">
      <c r="A27" s="61" t="s">
        <v>44</v>
      </c>
      <c r="B27" s="62"/>
      <c r="C27" s="291"/>
      <c r="D27" s="292"/>
      <c r="E27" s="292"/>
      <c r="F27" s="292"/>
      <c r="G27" s="292"/>
      <c r="H27" s="292"/>
      <c r="I27" s="292"/>
      <c r="J27" s="293"/>
      <c r="K27" s="294"/>
      <c r="L27" s="295"/>
      <c r="M27" s="296"/>
      <c r="N27" s="100"/>
      <c r="O27" s="101"/>
      <c r="P27" s="102"/>
      <c r="Q27" s="297"/>
      <c r="R27" s="297"/>
      <c r="S27" s="298"/>
      <c r="T27" s="100"/>
      <c r="U27" s="101"/>
      <c r="V27" s="102"/>
      <c r="W27" s="297"/>
      <c r="X27" s="297"/>
      <c r="Y27" s="299"/>
      <c r="Z27" s="25"/>
      <c r="AA27" s="224"/>
      <c r="AB27" s="224"/>
      <c r="AC27" s="224"/>
      <c r="AD27" s="224"/>
      <c r="AE27" s="224"/>
      <c r="AF27" s="224"/>
      <c r="AG27" s="224"/>
      <c r="AH27" s="63"/>
      <c r="AI27" s="63"/>
      <c r="AJ27" s="63"/>
      <c r="AK27" s="224"/>
      <c r="AL27" s="224"/>
      <c r="AM27" s="224"/>
      <c r="AN27" s="224"/>
      <c r="AO27" s="224"/>
      <c r="AP27" s="224"/>
      <c r="AQ27" s="224"/>
      <c r="AR27" s="224"/>
      <c r="AS27" s="224"/>
      <c r="AT27" s="24"/>
      <c r="AU27" s="24"/>
      <c r="AV27" s="24"/>
      <c r="AW27" s="24"/>
      <c r="AX27" s="24"/>
      <c r="AY27" s="24"/>
      <c r="AZ27" s="24"/>
      <c r="BA27" s="24"/>
    </row>
    <row r="28" spans="1:53" ht="14.25" thickTop="1">
      <c r="A28" s="64"/>
      <c r="B28" s="64"/>
      <c r="C28" s="65"/>
      <c r="D28" s="66"/>
      <c r="E28" s="66"/>
      <c r="F28" s="66"/>
      <c r="G28" s="66"/>
      <c r="H28" s="66"/>
      <c r="I28" s="66"/>
      <c r="J28" s="66"/>
      <c r="K28" s="225"/>
      <c r="L28" s="225"/>
      <c r="M28" s="225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26"/>
      <c r="Z28" s="25"/>
      <c r="AA28" s="25"/>
      <c r="AB28" s="25"/>
      <c r="AC28" s="25"/>
      <c r="AD28" s="37"/>
      <c r="AE28" s="37"/>
      <c r="AF28" s="37"/>
      <c r="AG28" s="37"/>
      <c r="AH28" s="67"/>
      <c r="AI28" s="67"/>
      <c r="AJ28" s="67"/>
      <c r="AK28" s="227"/>
      <c r="AL28" s="227"/>
      <c r="AM28" s="227"/>
      <c r="AN28" s="228"/>
      <c r="AO28" s="228"/>
      <c r="AP28" s="228"/>
      <c r="AQ28" s="227"/>
      <c r="AR28" s="227"/>
      <c r="AS28" s="227"/>
      <c r="AT28" s="24"/>
      <c r="AU28" s="24"/>
      <c r="AV28" s="24"/>
      <c r="AW28" s="24"/>
      <c r="AX28" s="24"/>
      <c r="AY28" s="24"/>
      <c r="AZ28" s="24"/>
      <c r="BA28" s="24"/>
    </row>
    <row r="29" spans="1:53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68"/>
      <c r="U29" s="24"/>
      <c r="V29" s="24"/>
      <c r="W29" s="24"/>
      <c r="X29" s="24"/>
      <c r="Y29" s="24"/>
      <c r="Z29" s="25"/>
      <c r="AA29" s="25"/>
      <c r="AB29" s="37"/>
      <c r="AC29" s="37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4"/>
      <c r="AU29" s="24"/>
      <c r="AV29" s="24"/>
      <c r="AW29" s="24"/>
      <c r="AX29" s="24"/>
      <c r="AY29" s="24"/>
      <c r="AZ29" s="24"/>
      <c r="BA29" s="24"/>
    </row>
    <row r="30" spans="1:53">
      <c r="A30" s="24" t="s">
        <v>109</v>
      </c>
      <c r="B30" s="24"/>
      <c r="C30" s="24"/>
      <c r="D30" s="24"/>
      <c r="E30" s="213">
        <f>D7</f>
        <v>1585.8</v>
      </c>
      <c r="F30" s="213"/>
      <c r="G30" s="213"/>
      <c r="H30" s="69"/>
      <c r="I30" s="69"/>
      <c r="J30" s="69"/>
      <c r="K30" s="69"/>
      <c r="L30" s="69"/>
      <c r="M30" s="69"/>
      <c r="N30" s="69"/>
      <c r="O30" s="69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</row>
    <row r="31" spans="1:53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68"/>
      <c r="AK31" s="68"/>
      <c r="AL31" s="68"/>
      <c r="AM31" s="24"/>
      <c r="AN31" s="24"/>
      <c r="AO31" s="24"/>
      <c r="AP31" s="24"/>
      <c r="AQ31" s="24"/>
      <c r="AR31" s="24"/>
      <c r="AS31" s="24"/>
      <c r="AT31" s="69"/>
      <c r="AU31" s="24"/>
      <c r="AV31" s="24"/>
      <c r="AW31" s="24"/>
      <c r="AX31" s="24"/>
      <c r="AY31" s="24"/>
      <c r="AZ31" s="24"/>
      <c r="BA31" s="24"/>
    </row>
    <row r="32" spans="1:53" ht="13.5" customHeight="1">
      <c r="A32" s="24"/>
      <c r="B32" s="24"/>
      <c r="C32" s="24"/>
      <c r="D32" s="171" t="s">
        <v>48</v>
      </c>
      <c r="E32" s="172"/>
      <c r="F32" s="199">
        <f>K11</f>
        <v>0</v>
      </c>
      <c r="G32" s="199"/>
      <c r="H32" s="171" t="s">
        <v>20</v>
      </c>
      <c r="I32" s="197" t="str">
        <f>IF(W11=0,T11,W11)</f>
        <v>☆A①</v>
      </c>
      <c r="J32" s="197"/>
      <c r="K32" s="171" t="s">
        <v>21</v>
      </c>
      <c r="L32" s="199">
        <f>K12</f>
        <v>0</v>
      </c>
      <c r="M32" s="199"/>
      <c r="N32" s="171" t="s">
        <v>20</v>
      </c>
      <c r="O32" s="197" t="str">
        <f>IF(W12=0,T12,W12)</f>
        <v>☆A②</v>
      </c>
      <c r="P32" s="197"/>
      <c r="Q32" s="171" t="s">
        <v>21</v>
      </c>
      <c r="R32" s="199">
        <f>K13</f>
        <v>0</v>
      </c>
      <c r="S32" s="199"/>
      <c r="T32" s="171" t="s">
        <v>20</v>
      </c>
      <c r="U32" s="197" t="str">
        <f>IF(W13=0,T13,W13)</f>
        <v>☆A③</v>
      </c>
      <c r="V32" s="197"/>
      <c r="W32" s="210" t="s">
        <v>22</v>
      </c>
      <c r="X32" s="210"/>
      <c r="Y32" s="199">
        <f>K10</f>
        <v>0</v>
      </c>
      <c r="Z32" s="199"/>
      <c r="AA32" s="199"/>
      <c r="AB32" s="199"/>
      <c r="AC32" s="199"/>
      <c r="AD32" s="199"/>
      <c r="AE32" s="199"/>
      <c r="AF32" s="199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69"/>
      <c r="AU32" s="70" t="s">
        <v>51</v>
      </c>
      <c r="AV32" s="70" t="s">
        <v>52</v>
      </c>
      <c r="AW32" s="70" t="s">
        <v>53</v>
      </c>
      <c r="AX32" s="70"/>
      <c r="AY32" s="70" t="s">
        <v>63</v>
      </c>
      <c r="AZ32" s="69"/>
      <c r="BA32" s="71" t="s">
        <v>68</v>
      </c>
    </row>
    <row r="33" spans="1:60">
      <c r="A33" s="24"/>
      <c r="B33" s="24"/>
      <c r="C33" s="24"/>
      <c r="D33" s="172"/>
      <c r="E33" s="172"/>
      <c r="F33" s="171">
        <v>100</v>
      </c>
      <c r="G33" s="171"/>
      <c r="H33" s="171"/>
      <c r="I33" s="198">
        <f>Q11</f>
        <v>0</v>
      </c>
      <c r="J33" s="198"/>
      <c r="K33" s="171"/>
      <c r="L33" s="171">
        <v>100</v>
      </c>
      <c r="M33" s="171"/>
      <c r="N33" s="171"/>
      <c r="O33" s="198">
        <f>Q12</f>
        <v>0</v>
      </c>
      <c r="P33" s="198"/>
      <c r="Q33" s="171"/>
      <c r="R33" s="171">
        <v>100</v>
      </c>
      <c r="S33" s="171"/>
      <c r="T33" s="171"/>
      <c r="U33" s="198">
        <f>Q13</f>
        <v>0</v>
      </c>
      <c r="V33" s="198"/>
      <c r="W33" s="210"/>
      <c r="X33" s="210"/>
      <c r="Y33" s="209">
        <f>K11</f>
        <v>0</v>
      </c>
      <c r="Z33" s="209"/>
      <c r="AA33" s="69" t="s">
        <v>21</v>
      </c>
      <c r="AB33" s="209">
        <f>K12</f>
        <v>0</v>
      </c>
      <c r="AC33" s="209"/>
      <c r="AD33" s="69" t="s">
        <v>21</v>
      </c>
      <c r="AE33" s="209">
        <f>K13</f>
        <v>0</v>
      </c>
      <c r="AF33" s="209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69"/>
      <c r="AU33" s="70">
        <f>IF(F32=0,0,F32/F33*I32/I33)</f>
        <v>0</v>
      </c>
      <c r="AV33" s="70">
        <f>IF(L32=0,0,L32/L33*O32/O33)</f>
        <v>0</v>
      </c>
      <c r="AW33" s="70">
        <f>IF(R32=0,0,R32/R33*U32/U33)</f>
        <v>0</v>
      </c>
      <c r="AX33" s="70"/>
      <c r="AY33" s="70">
        <f>IF(Y32=0,0,Y32/(Y33+AB33+AE33))</f>
        <v>0</v>
      </c>
      <c r="AZ33" s="69"/>
      <c r="BA33" s="70">
        <f>(AU33+AV33+AW33)*AY33</f>
        <v>0</v>
      </c>
    </row>
    <row r="34" spans="1:60">
      <c r="A34" s="24"/>
      <c r="B34" s="24"/>
      <c r="C34" s="24"/>
      <c r="D34" s="72"/>
      <c r="E34" s="72"/>
      <c r="F34" s="69"/>
      <c r="G34" s="69"/>
      <c r="H34" s="69"/>
      <c r="I34" s="73"/>
      <c r="J34" s="73"/>
      <c r="K34" s="69"/>
      <c r="L34" s="69"/>
      <c r="M34" s="69"/>
      <c r="N34" s="69"/>
      <c r="O34" s="73"/>
      <c r="P34" s="69"/>
      <c r="Q34" s="69"/>
      <c r="R34" s="69"/>
      <c r="S34" s="69"/>
      <c r="T34" s="69"/>
      <c r="U34" s="73"/>
      <c r="V34" s="69"/>
      <c r="W34" s="74"/>
      <c r="X34" s="74"/>
      <c r="Y34" s="69"/>
      <c r="Z34" s="69"/>
      <c r="AA34" s="24"/>
      <c r="AB34" s="69"/>
      <c r="AC34" s="69"/>
      <c r="AD34" s="24"/>
      <c r="AE34" s="69"/>
      <c r="AF34" s="69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69"/>
      <c r="AU34" s="69"/>
      <c r="AV34" s="69"/>
      <c r="AW34" s="69"/>
      <c r="AX34" s="69"/>
      <c r="AY34" s="69"/>
      <c r="AZ34" s="69"/>
      <c r="BA34" s="24"/>
    </row>
    <row r="35" spans="1:60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69"/>
      <c r="AU35" s="69"/>
      <c r="AV35" s="69"/>
      <c r="AW35" s="69"/>
      <c r="AX35" s="69"/>
      <c r="AY35" s="69"/>
      <c r="AZ35" s="69"/>
      <c r="BA35" s="24"/>
    </row>
    <row r="36" spans="1:60">
      <c r="A36" s="24"/>
      <c r="B36" s="24"/>
      <c r="C36" s="24"/>
      <c r="D36" s="212" t="s">
        <v>23</v>
      </c>
      <c r="E36" s="172"/>
      <c r="F36" s="199">
        <f>K16</f>
        <v>63.22</v>
      </c>
      <c r="G36" s="199"/>
      <c r="H36" s="171" t="s">
        <v>20</v>
      </c>
      <c r="I36" s="197">
        <f>IF(W16=0,T16,W16)</f>
        <v>22300</v>
      </c>
      <c r="J36" s="197"/>
      <c r="K36" s="171" t="s">
        <v>21</v>
      </c>
      <c r="L36" s="199">
        <f>K17</f>
        <v>13.24</v>
      </c>
      <c r="M36" s="199"/>
      <c r="N36" s="171" t="s">
        <v>20</v>
      </c>
      <c r="O36" s="197">
        <f>IF(W17=0,T17,W17)</f>
        <v>16600</v>
      </c>
      <c r="P36" s="197"/>
      <c r="Q36" s="171" t="s">
        <v>21</v>
      </c>
      <c r="R36" s="199">
        <f>K18</f>
        <v>12.04</v>
      </c>
      <c r="S36" s="199"/>
      <c r="T36" s="171" t="s">
        <v>20</v>
      </c>
      <c r="U36" s="197">
        <f>IF(W18=0,T18,W18)</f>
        <v>21300</v>
      </c>
      <c r="V36" s="197"/>
      <c r="W36" s="171" t="s">
        <v>21</v>
      </c>
      <c r="X36" s="199">
        <f>K19</f>
        <v>0</v>
      </c>
      <c r="Y36" s="199"/>
      <c r="Z36" s="171" t="s">
        <v>20</v>
      </c>
      <c r="AA36" s="197" t="str">
        <f>IF(W19=0,T19,W19)</f>
        <v>☆B④</v>
      </c>
      <c r="AB36" s="197"/>
      <c r="AC36" s="210" t="s">
        <v>22</v>
      </c>
      <c r="AD36" s="210"/>
      <c r="AE36" s="199">
        <f>K15</f>
        <v>100</v>
      </c>
      <c r="AF36" s="199"/>
      <c r="AG36" s="199"/>
      <c r="AH36" s="199"/>
      <c r="AI36" s="199"/>
      <c r="AJ36" s="199"/>
      <c r="AK36" s="199"/>
      <c r="AL36" s="199"/>
      <c r="AM36" s="199"/>
      <c r="AN36" s="199"/>
      <c r="AO36" s="199"/>
      <c r="AP36" s="24"/>
      <c r="AQ36" s="24"/>
      <c r="AR36" s="24"/>
      <c r="AS36" s="24"/>
      <c r="AT36" s="69"/>
      <c r="AU36" s="70" t="s">
        <v>54</v>
      </c>
      <c r="AV36" s="70" t="s">
        <v>55</v>
      </c>
      <c r="AW36" s="70" t="s">
        <v>56</v>
      </c>
      <c r="AX36" s="70" t="s">
        <v>57</v>
      </c>
      <c r="AY36" s="70" t="s">
        <v>64</v>
      </c>
      <c r="AZ36" s="69"/>
      <c r="BA36" s="71" t="s">
        <v>69</v>
      </c>
    </row>
    <row r="37" spans="1:60">
      <c r="A37" s="24"/>
      <c r="B37" s="24"/>
      <c r="C37" s="24"/>
      <c r="D37" s="172"/>
      <c r="E37" s="172"/>
      <c r="F37" s="171">
        <v>100</v>
      </c>
      <c r="G37" s="171"/>
      <c r="H37" s="171"/>
      <c r="I37" s="198">
        <f>Q16</f>
        <v>17900</v>
      </c>
      <c r="J37" s="198"/>
      <c r="K37" s="171"/>
      <c r="L37" s="171">
        <v>100</v>
      </c>
      <c r="M37" s="171"/>
      <c r="N37" s="171"/>
      <c r="O37" s="198">
        <f>Q17</f>
        <v>14000</v>
      </c>
      <c r="P37" s="198"/>
      <c r="Q37" s="171"/>
      <c r="R37" s="171">
        <v>100</v>
      </c>
      <c r="S37" s="171"/>
      <c r="T37" s="171"/>
      <c r="U37" s="198">
        <f>Q18</f>
        <v>19100</v>
      </c>
      <c r="V37" s="198"/>
      <c r="W37" s="171"/>
      <c r="X37" s="171">
        <v>100</v>
      </c>
      <c r="Y37" s="171"/>
      <c r="Z37" s="171"/>
      <c r="AA37" s="198">
        <f>Q19</f>
        <v>0</v>
      </c>
      <c r="AB37" s="198"/>
      <c r="AC37" s="210"/>
      <c r="AD37" s="210"/>
      <c r="AE37" s="209">
        <f>K16</f>
        <v>63.22</v>
      </c>
      <c r="AF37" s="209"/>
      <c r="AG37" s="69" t="s">
        <v>21</v>
      </c>
      <c r="AH37" s="229">
        <f>K17</f>
        <v>13.24</v>
      </c>
      <c r="AI37" s="229"/>
      <c r="AJ37" s="69" t="s">
        <v>21</v>
      </c>
      <c r="AK37" s="209">
        <f>K18</f>
        <v>12.04</v>
      </c>
      <c r="AL37" s="209"/>
      <c r="AM37" s="69" t="s">
        <v>21</v>
      </c>
      <c r="AN37" s="209">
        <f>K19</f>
        <v>0</v>
      </c>
      <c r="AO37" s="209"/>
      <c r="AP37" s="24"/>
      <c r="AQ37" s="24"/>
      <c r="AR37" s="24"/>
      <c r="AS37" s="24"/>
      <c r="AT37" s="69"/>
      <c r="AU37" s="70">
        <f>IF(F36=0,0,F36/F37*I36/I37)</f>
        <v>0.78760111731843574</v>
      </c>
      <c r="AV37" s="70">
        <f>IF(L36=0,0,L36/L37*O36/O37)</f>
        <v>0.15698857142857139</v>
      </c>
      <c r="AW37" s="70">
        <f>IF(R36=0,0,R36/R37*U36/U37)</f>
        <v>0.13426806282722514</v>
      </c>
      <c r="AX37" s="70">
        <f>IF(X36=0,0,X36/X37*AA36/AA37)</f>
        <v>0</v>
      </c>
      <c r="AY37" s="70">
        <f>IF(AE36=0,0,AE36/(AE37+AH37+AK37+AN37))</f>
        <v>1.1299435028248588</v>
      </c>
      <c r="AZ37" s="69"/>
      <c r="BA37" s="70">
        <f>(AU37+AV37+AW37+AX37)*AY37</f>
        <v>1.2190483068635394</v>
      </c>
    </row>
    <row r="38" spans="1:60">
      <c r="A38" s="24"/>
      <c r="B38" s="24"/>
      <c r="C38" s="24"/>
      <c r="D38" s="72"/>
      <c r="E38" s="72"/>
      <c r="F38" s="69"/>
      <c r="G38" s="69"/>
      <c r="H38" s="69"/>
      <c r="I38" s="73"/>
      <c r="J38" s="73"/>
      <c r="K38" s="69"/>
      <c r="L38" s="69"/>
      <c r="M38" s="69"/>
      <c r="N38" s="69"/>
      <c r="O38" s="73"/>
      <c r="P38" s="69"/>
      <c r="Q38" s="69"/>
      <c r="R38" s="69"/>
      <c r="S38" s="69"/>
      <c r="T38" s="69"/>
      <c r="U38" s="73"/>
      <c r="V38" s="69"/>
      <c r="W38" s="74"/>
      <c r="X38" s="74"/>
      <c r="Y38" s="69"/>
      <c r="Z38" s="69"/>
      <c r="AA38" s="24"/>
      <c r="AB38" s="69"/>
      <c r="AC38" s="69"/>
      <c r="AD38" s="24"/>
      <c r="AE38" s="69"/>
      <c r="AF38" s="69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69"/>
      <c r="AU38" s="69"/>
      <c r="AV38" s="69"/>
      <c r="AW38" s="69"/>
      <c r="AX38" s="69"/>
      <c r="AY38" s="69"/>
      <c r="AZ38" s="69"/>
      <c r="BA38" s="24"/>
    </row>
    <row r="39" spans="1:60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69"/>
      <c r="AU39" s="69"/>
      <c r="AV39" s="69"/>
      <c r="AW39" s="69"/>
      <c r="AX39" s="69"/>
      <c r="AY39" s="69"/>
      <c r="AZ39" s="69"/>
      <c r="BA39" s="24"/>
    </row>
    <row r="40" spans="1:60">
      <c r="A40" s="24"/>
      <c r="B40" s="24"/>
      <c r="C40" s="24"/>
      <c r="D40" s="212" t="s">
        <v>23</v>
      </c>
      <c r="E40" s="172"/>
      <c r="F40" s="199">
        <f>K22</f>
        <v>0</v>
      </c>
      <c r="G40" s="199"/>
      <c r="H40" s="171" t="s">
        <v>20</v>
      </c>
      <c r="I40" s="197" t="str">
        <f>IF(W22=0,T22,W22)</f>
        <v>☆C①</v>
      </c>
      <c r="J40" s="197"/>
      <c r="K40" s="171" t="s">
        <v>21</v>
      </c>
      <c r="L40" s="199">
        <f>K23</f>
        <v>0</v>
      </c>
      <c r="M40" s="199"/>
      <c r="N40" s="171" t="s">
        <v>20</v>
      </c>
      <c r="O40" s="197" t="str">
        <f>IF(W23=0,T23,W23)</f>
        <v>☆C②</v>
      </c>
      <c r="P40" s="197"/>
      <c r="Q40" s="171" t="s">
        <v>21</v>
      </c>
      <c r="R40" s="199">
        <f>K24</f>
        <v>0</v>
      </c>
      <c r="S40" s="199"/>
      <c r="T40" s="171" t="s">
        <v>20</v>
      </c>
      <c r="U40" s="197" t="str">
        <f>IF(W24=0,T24,W24)</f>
        <v>☆C③</v>
      </c>
      <c r="V40" s="197"/>
      <c r="W40" s="171" t="s">
        <v>21</v>
      </c>
      <c r="X40" s="199">
        <f>K25</f>
        <v>0</v>
      </c>
      <c r="Y40" s="199"/>
      <c r="Z40" s="171" t="s">
        <v>20</v>
      </c>
      <c r="AA40" s="197" t="str">
        <f>IF(W25=0,T25,W25)</f>
        <v>☆C④</v>
      </c>
      <c r="AB40" s="197"/>
      <c r="AC40" s="210" t="s">
        <v>22</v>
      </c>
      <c r="AD40" s="210"/>
      <c r="AE40" s="199">
        <f>K21</f>
        <v>0</v>
      </c>
      <c r="AF40" s="199"/>
      <c r="AG40" s="199"/>
      <c r="AH40" s="199"/>
      <c r="AI40" s="199"/>
      <c r="AJ40" s="199"/>
      <c r="AK40" s="199"/>
      <c r="AL40" s="199"/>
      <c r="AM40" s="199"/>
      <c r="AN40" s="199"/>
      <c r="AO40" s="199"/>
      <c r="AP40" s="24"/>
      <c r="AQ40" s="24"/>
      <c r="AR40" s="24"/>
      <c r="AS40" s="24"/>
      <c r="AT40" s="69"/>
      <c r="AU40" s="70" t="s">
        <v>58</v>
      </c>
      <c r="AV40" s="70" t="s">
        <v>59</v>
      </c>
      <c r="AW40" s="70" t="s">
        <v>60</v>
      </c>
      <c r="AX40" s="70" t="s">
        <v>61</v>
      </c>
      <c r="AY40" s="70" t="s">
        <v>65</v>
      </c>
      <c r="AZ40" s="69"/>
      <c r="BA40" s="71" t="s">
        <v>70</v>
      </c>
    </row>
    <row r="41" spans="1:60">
      <c r="A41" s="24"/>
      <c r="B41" s="24"/>
      <c r="C41" s="24"/>
      <c r="D41" s="172"/>
      <c r="E41" s="172"/>
      <c r="F41" s="171">
        <v>100</v>
      </c>
      <c r="G41" s="171"/>
      <c r="H41" s="171"/>
      <c r="I41" s="198" t="str">
        <f>IF(Q22=0,N22,Q22)</f>
        <v>★C①</v>
      </c>
      <c r="J41" s="198"/>
      <c r="K41" s="171"/>
      <c r="L41" s="171">
        <v>100</v>
      </c>
      <c r="M41" s="171"/>
      <c r="N41" s="171"/>
      <c r="O41" s="198" t="str">
        <f>IF(Q23=0,N23,Q23)</f>
        <v>★C②</v>
      </c>
      <c r="P41" s="198"/>
      <c r="Q41" s="171"/>
      <c r="R41" s="171">
        <v>100</v>
      </c>
      <c r="S41" s="171"/>
      <c r="T41" s="171"/>
      <c r="U41" s="198" t="str">
        <f>IF(Q24=0,N24,Q24)</f>
        <v>★C③</v>
      </c>
      <c r="V41" s="198"/>
      <c r="W41" s="171"/>
      <c r="X41" s="171">
        <v>100</v>
      </c>
      <c r="Y41" s="171"/>
      <c r="Z41" s="171"/>
      <c r="AA41" s="198" t="str">
        <f>IF(Q25=0,N25,Q25)</f>
        <v>★C④</v>
      </c>
      <c r="AB41" s="198"/>
      <c r="AC41" s="210"/>
      <c r="AD41" s="210"/>
      <c r="AE41" s="209">
        <f>K22</f>
        <v>0</v>
      </c>
      <c r="AF41" s="209"/>
      <c r="AG41" s="69" t="s">
        <v>21</v>
      </c>
      <c r="AH41" s="229">
        <f>K23</f>
        <v>0</v>
      </c>
      <c r="AI41" s="229"/>
      <c r="AJ41" s="69" t="s">
        <v>21</v>
      </c>
      <c r="AK41" s="209">
        <f>K24</f>
        <v>0</v>
      </c>
      <c r="AL41" s="209"/>
      <c r="AM41" s="69" t="s">
        <v>21</v>
      </c>
      <c r="AN41" s="209">
        <f>K25</f>
        <v>0</v>
      </c>
      <c r="AO41" s="209"/>
      <c r="AP41" s="24"/>
      <c r="AQ41" s="24"/>
      <c r="AR41" s="24"/>
      <c r="AS41" s="24"/>
      <c r="AT41" s="69"/>
      <c r="AU41" s="70">
        <f>IF(F40=0,0,F40/F41*I40/I41)</f>
        <v>0</v>
      </c>
      <c r="AV41" s="70">
        <f>IF(L40=0,0,L40/L41*O40/O41)</f>
        <v>0</v>
      </c>
      <c r="AW41" s="70">
        <f>IF(R40=0,0,R40/R41*U40/U41)</f>
        <v>0</v>
      </c>
      <c r="AX41" s="70">
        <f>IF(X40=0,0,X40/X41*AA40/AA41)</f>
        <v>0</v>
      </c>
      <c r="AY41" s="70">
        <f>IF(AE40=0,0,AE40/(AE41+AH41+AK41+AN41))</f>
        <v>0</v>
      </c>
      <c r="AZ41" s="69"/>
      <c r="BA41" s="70">
        <f>(AU41+AV41+AW41+AX41)*AY41</f>
        <v>0</v>
      </c>
    </row>
    <row r="42" spans="1:60">
      <c r="A42" s="24"/>
      <c r="B42" s="24"/>
      <c r="C42" s="24"/>
      <c r="D42" s="72"/>
      <c r="E42" s="72"/>
      <c r="F42" s="69"/>
      <c r="G42" s="69"/>
      <c r="H42" s="69"/>
      <c r="I42" s="73"/>
      <c r="J42" s="73"/>
      <c r="K42" s="69"/>
      <c r="L42" s="69"/>
      <c r="M42" s="69"/>
      <c r="N42" s="69"/>
      <c r="O42" s="73"/>
      <c r="P42" s="69"/>
      <c r="Q42" s="69"/>
      <c r="R42" s="69"/>
      <c r="S42" s="69"/>
      <c r="T42" s="69"/>
      <c r="U42" s="73"/>
      <c r="V42" s="69"/>
      <c r="W42" s="74"/>
      <c r="X42" s="74"/>
      <c r="Y42" s="69"/>
      <c r="Z42" s="69"/>
      <c r="AA42" s="24"/>
      <c r="AB42" s="69"/>
      <c r="AC42" s="69"/>
      <c r="AD42" s="24"/>
      <c r="AE42" s="69"/>
      <c r="AF42" s="69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69"/>
      <c r="AU42" s="69"/>
      <c r="AV42" s="69"/>
      <c r="AW42" s="69"/>
      <c r="AX42" s="69"/>
      <c r="AY42" s="69"/>
      <c r="AZ42" s="69"/>
      <c r="BA42" s="24"/>
    </row>
    <row r="43" spans="1:60" ht="14.25" thickBo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69"/>
      <c r="AU43" s="69"/>
      <c r="AV43" s="69"/>
      <c r="AW43" s="69"/>
      <c r="AX43" s="69"/>
      <c r="AY43" s="69"/>
      <c r="AZ43" s="69"/>
      <c r="BA43" s="24"/>
    </row>
    <row r="44" spans="1:60">
      <c r="A44" s="24"/>
      <c r="B44" s="24"/>
      <c r="C44" s="24"/>
      <c r="D44" s="171" t="s">
        <v>45</v>
      </c>
      <c r="E44" s="171"/>
      <c r="F44" s="199">
        <f>K27</f>
        <v>0</v>
      </c>
      <c r="G44" s="199"/>
      <c r="H44" s="171" t="s">
        <v>46</v>
      </c>
      <c r="I44" s="198">
        <f>W27</f>
        <v>0</v>
      </c>
      <c r="J44" s="198"/>
      <c r="K44" s="24"/>
      <c r="L44" s="24"/>
      <c r="M44" s="210" t="s">
        <v>21</v>
      </c>
      <c r="N44" s="210"/>
      <c r="O44" s="199">
        <v>100</v>
      </c>
      <c r="P44" s="199"/>
      <c r="Q44" s="75" t="s">
        <v>24</v>
      </c>
      <c r="R44" s="199">
        <f>K10</f>
        <v>0</v>
      </c>
      <c r="S44" s="199"/>
      <c r="T44" s="75" t="s">
        <v>24</v>
      </c>
      <c r="U44" s="199">
        <f>K15</f>
        <v>100</v>
      </c>
      <c r="V44" s="199"/>
      <c r="W44" s="75" t="s">
        <v>24</v>
      </c>
      <c r="X44" s="199">
        <f>K21</f>
        <v>0</v>
      </c>
      <c r="Y44" s="199"/>
      <c r="Z44" s="75" t="s">
        <v>24</v>
      </c>
      <c r="AA44" s="199">
        <f>K27</f>
        <v>0</v>
      </c>
      <c r="AB44" s="199"/>
      <c r="AC44" s="24"/>
      <c r="AD44" s="210" t="s">
        <v>47</v>
      </c>
      <c r="AE44" s="171"/>
      <c r="AF44" s="214">
        <f>IF(BA45&lt;100,ROUNDUP(BA45,2),IF(BA45&lt;1000,ROUNDUP(BA45,1),ROUNDUP(BA45,3-INT(LOG(BA45)))))</f>
        <v>1934</v>
      </c>
      <c r="AG44" s="214"/>
      <c r="AH44" s="214"/>
      <c r="AI44" s="214"/>
      <c r="AJ44" s="214"/>
      <c r="AK44" s="214"/>
      <c r="AL44" s="171" t="s">
        <v>101</v>
      </c>
      <c r="AM44" s="171"/>
      <c r="AN44" s="171"/>
      <c r="AO44" s="171"/>
      <c r="AP44" s="76"/>
      <c r="AQ44" s="76"/>
      <c r="AR44" s="24"/>
      <c r="AS44" s="24"/>
      <c r="AT44" s="69"/>
      <c r="AU44" s="70" t="s">
        <v>44</v>
      </c>
      <c r="AV44" s="70"/>
      <c r="AW44" s="70"/>
      <c r="AX44" s="70"/>
      <c r="AY44" s="70" t="s">
        <v>66</v>
      </c>
      <c r="AZ44" s="69"/>
      <c r="BA44" s="77" t="s">
        <v>67</v>
      </c>
      <c r="BH44" t="e">
        <f>AE40/(AE41+AH41+AK41+AN41)</f>
        <v>#DIV/0!</v>
      </c>
    </row>
    <row r="45" spans="1:60" ht="14.25" thickBot="1">
      <c r="A45" s="24"/>
      <c r="B45" s="24"/>
      <c r="C45" s="24"/>
      <c r="D45" s="171"/>
      <c r="E45" s="171"/>
      <c r="F45" s="171">
        <v>100</v>
      </c>
      <c r="G45" s="171"/>
      <c r="H45" s="171"/>
      <c r="I45" s="230">
        <f>Q27</f>
        <v>0</v>
      </c>
      <c r="J45" s="230"/>
      <c r="K45" s="24"/>
      <c r="L45" s="24"/>
      <c r="M45" s="210"/>
      <c r="N45" s="210"/>
      <c r="O45" s="231">
        <v>100</v>
      </c>
      <c r="P45" s="231"/>
      <c r="Q45" s="231"/>
      <c r="R45" s="231"/>
      <c r="S45" s="231"/>
      <c r="T45" s="231"/>
      <c r="U45" s="231"/>
      <c r="V45" s="231"/>
      <c r="W45" s="231"/>
      <c r="X45" s="231"/>
      <c r="Y45" s="231"/>
      <c r="Z45" s="231"/>
      <c r="AA45" s="231"/>
      <c r="AB45" s="231"/>
      <c r="AC45" s="24"/>
      <c r="AD45" s="171"/>
      <c r="AE45" s="171"/>
      <c r="AF45" s="214"/>
      <c r="AG45" s="214"/>
      <c r="AH45" s="214"/>
      <c r="AI45" s="214"/>
      <c r="AJ45" s="214"/>
      <c r="AK45" s="214"/>
      <c r="AL45" s="171"/>
      <c r="AM45" s="171"/>
      <c r="AN45" s="171"/>
      <c r="AO45" s="171"/>
      <c r="AP45" s="76"/>
      <c r="AQ45" s="76"/>
      <c r="AR45" s="24"/>
      <c r="AS45" s="24"/>
      <c r="AT45" s="69"/>
      <c r="AU45" s="70">
        <f>IF(F44=0,0,F44/F45*I44/I45)</f>
        <v>0</v>
      </c>
      <c r="AV45" s="70"/>
      <c r="AW45" s="70"/>
      <c r="AX45" s="70"/>
      <c r="AY45" s="70">
        <f>(O44-R44-U44-X44-AA44)/O45</f>
        <v>0</v>
      </c>
      <c r="AZ45" s="69"/>
      <c r="BA45" s="78">
        <f>E30*(BA33+BA37+BA41+AU45+AY45)</f>
        <v>1933.1668050242006</v>
      </c>
      <c r="BH45">
        <f>(O44-R44-U44-X44)/O45</f>
        <v>0</v>
      </c>
    </row>
    <row r="46" spans="1:60">
      <c r="AU46" s="10"/>
      <c r="AV46" s="10"/>
      <c r="AW46" s="10"/>
      <c r="AX46" s="10"/>
      <c r="AY46" s="10"/>
      <c r="AZ46" s="10"/>
    </row>
  </sheetData>
  <sheetProtection password="C260" sheet="1" objects="1" scenarios="1"/>
  <mergeCells count="254">
    <mergeCell ref="AF44:AK45"/>
    <mergeCell ref="AL44:AO45"/>
    <mergeCell ref="F45:G45"/>
    <mergeCell ref="I45:J45"/>
    <mergeCell ref="O45:AB45"/>
    <mergeCell ref="O44:P44"/>
    <mergeCell ref="R44:S44"/>
    <mergeCell ref="U44:V44"/>
    <mergeCell ref="X44:Y44"/>
    <mergeCell ref="AA44:AB44"/>
    <mergeCell ref="AD44:AE45"/>
    <mergeCell ref="AA41:AB41"/>
    <mergeCell ref="AE41:AF41"/>
    <mergeCell ref="AH41:AI41"/>
    <mergeCell ref="AK41:AL41"/>
    <mergeCell ref="AN41:AO41"/>
    <mergeCell ref="D44:E45"/>
    <mergeCell ref="F44:G44"/>
    <mergeCell ref="H44:H45"/>
    <mergeCell ref="I44:J44"/>
    <mergeCell ref="M44:N45"/>
    <mergeCell ref="Z40:Z41"/>
    <mergeCell ref="AA40:AB40"/>
    <mergeCell ref="AC40:AD41"/>
    <mergeCell ref="AE40:AO40"/>
    <mergeCell ref="F41:G41"/>
    <mergeCell ref="I41:J41"/>
    <mergeCell ref="L41:M41"/>
    <mergeCell ref="O41:P41"/>
    <mergeCell ref="R41:S41"/>
    <mergeCell ref="U41:V41"/>
    <mergeCell ref="Q40:Q41"/>
    <mergeCell ref="R40:S40"/>
    <mergeCell ref="T40:T41"/>
    <mergeCell ref="U40:V40"/>
    <mergeCell ref="W40:W41"/>
    <mergeCell ref="X40:Y40"/>
    <mergeCell ref="X41:Y41"/>
    <mergeCell ref="AK37:AL37"/>
    <mergeCell ref="AN37:AO37"/>
    <mergeCell ref="D40:E41"/>
    <mergeCell ref="F40:G40"/>
    <mergeCell ref="H40:H41"/>
    <mergeCell ref="I40:J40"/>
    <mergeCell ref="K40:K41"/>
    <mergeCell ref="L40:M40"/>
    <mergeCell ref="N40:N41"/>
    <mergeCell ref="O40:P40"/>
    <mergeCell ref="W36:W37"/>
    <mergeCell ref="X36:Y36"/>
    <mergeCell ref="Z36:Z37"/>
    <mergeCell ref="AA36:AB36"/>
    <mergeCell ref="AC36:AD37"/>
    <mergeCell ref="AE36:AO36"/>
    <mergeCell ref="X37:Y37"/>
    <mergeCell ref="AA37:AB37"/>
    <mergeCell ref="AE37:AF37"/>
    <mergeCell ref="AH37:AI37"/>
    <mergeCell ref="N36:N37"/>
    <mergeCell ref="O36:P36"/>
    <mergeCell ref="Q36:Q37"/>
    <mergeCell ref="R36:S36"/>
    <mergeCell ref="T36:T37"/>
    <mergeCell ref="U36:V36"/>
    <mergeCell ref="O37:P37"/>
    <mergeCell ref="R37:S37"/>
    <mergeCell ref="U37:V37"/>
    <mergeCell ref="D36:E37"/>
    <mergeCell ref="F36:G36"/>
    <mergeCell ref="H36:H37"/>
    <mergeCell ref="I36:J36"/>
    <mergeCell ref="K36:K37"/>
    <mergeCell ref="L36:M36"/>
    <mergeCell ref="F37:G37"/>
    <mergeCell ref="I37:J37"/>
    <mergeCell ref="L37:M37"/>
    <mergeCell ref="E30:G30"/>
    <mergeCell ref="D32:E33"/>
    <mergeCell ref="F32:G32"/>
    <mergeCell ref="H32:H33"/>
    <mergeCell ref="I32:J32"/>
    <mergeCell ref="K32:K33"/>
    <mergeCell ref="L32:M32"/>
    <mergeCell ref="N32:N33"/>
    <mergeCell ref="Y32:AF32"/>
    <mergeCell ref="F33:G33"/>
    <mergeCell ref="I33:J33"/>
    <mergeCell ref="L33:M33"/>
    <mergeCell ref="O33:P33"/>
    <mergeCell ref="R33:S33"/>
    <mergeCell ref="U33:V33"/>
    <mergeCell ref="Y33:Z33"/>
    <mergeCell ref="AB33:AC33"/>
    <mergeCell ref="AE33:AF33"/>
    <mergeCell ref="O32:P32"/>
    <mergeCell ref="Q32:Q33"/>
    <mergeCell ref="R32:S32"/>
    <mergeCell ref="T32:T33"/>
    <mergeCell ref="U32:V32"/>
    <mergeCell ref="W32:X33"/>
    <mergeCell ref="AK27:AM27"/>
    <mergeCell ref="AN27:AP27"/>
    <mergeCell ref="AQ27:AS27"/>
    <mergeCell ref="K28:M28"/>
    <mergeCell ref="N28:P28"/>
    <mergeCell ref="Q28:S28"/>
    <mergeCell ref="T28:V28"/>
    <mergeCell ref="W28:Y28"/>
    <mergeCell ref="AK28:AM28"/>
    <mergeCell ref="AN28:AP28"/>
    <mergeCell ref="AQ28:AS28"/>
    <mergeCell ref="W24:Y24"/>
    <mergeCell ref="C27:J27"/>
    <mergeCell ref="K27:M27"/>
    <mergeCell ref="N27:P27"/>
    <mergeCell ref="Q27:S27"/>
    <mergeCell ref="T27:V27"/>
    <mergeCell ref="W27:Y27"/>
    <mergeCell ref="W25:Y25"/>
    <mergeCell ref="AA25:AG25"/>
    <mergeCell ref="AA27:AG27"/>
    <mergeCell ref="C25:J25"/>
    <mergeCell ref="K25:M25"/>
    <mergeCell ref="N25:P25"/>
    <mergeCell ref="Q25:S25"/>
    <mergeCell ref="T25:V25"/>
    <mergeCell ref="C24:J24"/>
    <mergeCell ref="K24:M24"/>
    <mergeCell ref="N24:P24"/>
    <mergeCell ref="Q24:S24"/>
    <mergeCell ref="T24:V24"/>
    <mergeCell ref="AN22:AP22"/>
    <mergeCell ref="AQ22:AS22"/>
    <mergeCell ref="AK25:AM25"/>
    <mergeCell ref="AN25:AP25"/>
    <mergeCell ref="AQ25:AS25"/>
    <mergeCell ref="AA24:AG24"/>
    <mergeCell ref="AH24:AJ24"/>
    <mergeCell ref="AK24:AM24"/>
    <mergeCell ref="AN24:AP24"/>
    <mergeCell ref="AQ24:AS24"/>
    <mergeCell ref="AH25:AJ25"/>
    <mergeCell ref="C23:J23"/>
    <mergeCell ref="K23:M23"/>
    <mergeCell ref="N23:P23"/>
    <mergeCell ref="Q23:S23"/>
    <mergeCell ref="T23:V23"/>
    <mergeCell ref="AH21:AJ21"/>
    <mergeCell ref="AK21:AM21"/>
    <mergeCell ref="AN21:AP21"/>
    <mergeCell ref="AQ21:AS21"/>
    <mergeCell ref="C22:J22"/>
    <mergeCell ref="K22:M22"/>
    <mergeCell ref="N22:P22"/>
    <mergeCell ref="Q22:S22"/>
    <mergeCell ref="T22:V22"/>
    <mergeCell ref="W22:Y22"/>
    <mergeCell ref="W23:Y23"/>
    <mergeCell ref="AA23:AG23"/>
    <mergeCell ref="AH23:AJ23"/>
    <mergeCell ref="AK23:AM23"/>
    <mergeCell ref="AN23:AP23"/>
    <mergeCell ref="AQ23:AS23"/>
    <mergeCell ref="AA22:AG22"/>
    <mergeCell ref="AH22:AJ22"/>
    <mergeCell ref="AK22:AM22"/>
    <mergeCell ref="AA19:AC19"/>
    <mergeCell ref="AD19:AF19"/>
    <mergeCell ref="K21:M21"/>
    <mergeCell ref="N21:P21"/>
    <mergeCell ref="Q21:S21"/>
    <mergeCell ref="T21:V21"/>
    <mergeCell ref="W21:Y21"/>
    <mergeCell ref="AA21:AG21"/>
    <mergeCell ref="C19:J19"/>
    <mergeCell ref="K19:M19"/>
    <mergeCell ref="N19:P19"/>
    <mergeCell ref="Q19:S19"/>
    <mergeCell ref="T19:V19"/>
    <mergeCell ref="W19:Y19"/>
    <mergeCell ref="C18:J18"/>
    <mergeCell ref="K18:M18"/>
    <mergeCell ref="N18:P18"/>
    <mergeCell ref="Q18:S18"/>
    <mergeCell ref="T18:V18"/>
    <mergeCell ref="W18:Y18"/>
    <mergeCell ref="AA18:AC18"/>
    <mergeCell ref="AD18:AF18"/>
    <mergeCell ref="C17:J17"/>
    <mergeCell ref="K17:M17"/>
    <mergeCell ref="N17:P17"/>
    <mergeCell ref="Q17:S17"/>
    <mergeCell ref="T17:V17"/>
    <mergeCell ref="W17:Y17"/>
    <mergeCell ref="AI14:AS18"/>
    <mergeCell ref="K15:M15"/>
    <mergeCell ref="N15:P15"/>
    <mergeCell ref="Q15:S15"/>
    <mergeCell ref="T15:V15"/>
    <mergeCell ref="W15:Y15"/>
    <mergeCell ref="AA15:AC15"/>
    <mergeCell ref="AD15:AF15"/>
    <mergeCell ref="AA16:AC16"/>
    <mergeCell ref="AD16:AF16"/>
    <mergeCell ref="AA17:AC17"/>
    <mergeCell ref="AD17:AF17"/>
    <mergeCell ref="C13:J13"/>
    <mergeCell ref="K13:M13"/>
    <mergeCell ref="N13:P13"/>
    <mergeCell ref="Q13:S13"/>
    <mergeCell ref="T13:V13"/>
    <mergeCell ref="W13:Y13"/>
    <mergeCell ref="AA13:AC13"/>
    <mergeCell ref="AD13:AF13"/>
    <mergeCell ref="C16:J16"/>
    <mergeCell ref="K16:M16"/>
    <mergeCell ref="N16:P16"/>
    <mergeCell ref="Q16:S16"/>
    <mergeCell ref="T16:V16"/>
    <mergeCell ref="W16:Y16"/>
    <mergeCell ref="AJ11:AL11"/>
    <mergeCell ref="AM11:AS11"/>
    <mergeCell ref="C12:J12"/>
    <mergeCell ref="K12:M12"/>
    <mergeCell ref="N12:P12"/>
    <mergeCell ref="Q12:S12"/>
    <mergeCell ref="T12:V12"/>
    <mergeCell ref="W12:Y12"/>
    <mergeCell ref="AA12:AC12"/>
    <mergeCell ref="AD12:AF12"/>
    <mergeCell ref="AI12:AS12"/>
    <mergeCell ref="C11:J11"/>
    <mergeCell ref="K11:M11"/>
    <mergeCell ref="N11:P11"/>
    <mergeCell ref="Q11:S11"/>
    <mergeCell ref="T11:V11"/>
    <mergeCell ref="W11:Y11"/>
    <mergeCell ref="AA11:AC11"/>
    <mergeCell ref="AD11:AF11"/>
    <mergeCell ref="K10:M10"/>
    <mergeCell ref="N10:P10"/>
    <mergeCell ref="Q10:S10"/>
    <mergeCell ref="T10:V10"/>
    <mergeCell ref="W10:Y10"/>
    <mergeCell ref="AA10:AC10"/>
    <mergeCell ref="AI1:AS4"/>
    <mergeCell ref="AI6:AS9"/>
    <mergeCell ref="D7:G7"/>
    <mergeCell ref="C9:J9"/>
    <mergeCell ref="K9:M9"/>
    <mergeCell ref="N9:S9"/>
    <mergeCell ref="T9:Y9"/>
    <mergeCell ref="AD10:AF10"/>
    <mergeCell ref="AI10:AS10"/>
  </mergeCells>
  <phoneticPr fontId="2"/>
  <pageMargins left="0.25" right="0.16" top="0.74803149606299213" bottom="0.23" header="0.31496062992125984" footer="0.31496062992125984"/>
  <pageSetup paperSize="9" scale="96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表紙</vt:lpstr>
      <vt:lpstr>改定内容</vt:lpstr>
      <vt:lpstr>使用方法</vt:lpstr>
      <vt:lpstr>様式</vt:lpstr>
      <vt:lpstr>記入例</vt:lpstr>
      <vt:lpstr>記入例 (2)</vt:lpstr>
      <vt:lpstr>Sheet7</vt:lpstr>
      <vt:lpstr>記入例!Print_Area</vt:lpstr>
      <vt:lpstr>'記入例 (2)'!Print_Area</vt:lpstr>
      <vt:lpstr>様式!Print_Area</vt:lpstr>
    </vt:vector>
  </TitlesOfParts>
  <Company>栃木県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2014-07-08T07:59:14Z</cp:lastPrinted>
  <dcterms:created xsi:type="dcterms:W3CDTF">2013-02-26T08:10:55Z</dcterms:created>
  <dcterms:modified xsi:type="dcterms:W3CDTF">2016-05-10T03:41:40Z</dcterms:modified>
</cp:coreProperties>
</file>