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※ 業務関係\☆ 電力入札\R7.7.11 入札公告（会計局提出）\02-30 仕様書\"/>
    </mc:Choice>
  </mc:AlternateContent>
  <xr:revisionPtr revIDLastSave="0" documentId="13_ncr:1_{43B16610-DB92-4892-99CE-EB3FED0E4E85}" xr6:coauthVersionLast="47" xr6:coauthVersionMax="47" xr10:uidLastSave="{00000000-0000-0000-0000-000000000000}"/>
  <bookViews>
    <workbookView xWindow="-108" yWindow="-108" windowWidth="23256" windowHeight="12576" tabRatio="667" xr2:uid="{00000000-000D-0000-FFFF-FFFF00000000}"/>
  </bookViews>
  <sheets>
    <sheet name="別紙 №１" sheetId="16" r:id="rId1"/>
    <sheet name="別紙 №２" sheetId="10" r:id="rId2"/>
    <sheet name="別紙 №３" sheetId="14" r:id="rId3"/>
    <sheet name="別紙No1_設計書（未使用）" sheetId="9" state="hidden" r:id="rId4"/>
    <sheet name="別紙No2_予定（未使用）" sheetId="12" state="hidden" r:id="rId5"/>
    <sheet name="別紙No1_（配付用）（未使用）" sheetId="13" state="hidden" r:id="rId6"/>
  </sheets>
  <definedNames>
    <definedName name="_xlnm.Print_Area" localSheetId="0">'別紙 №１'!$A$1:$J$99</definedName>
    <definedName name="_xlnm.Print_Area" localSheetId="1">'別紙 №２'!$A$1:$I$18</definedName>
    <definedName name="_xlnm.Print_Area" localSheetId="2">'別紙 №３'!$A$1:$I$20</definedName>
    <definedName name="_xlnm.Print_Area" localSheetId="5">'別紙No1_（配付用）（未使用）'!$A$1:$J$108</definedName>
    <definedName name="_xlnm.Print_Area" localSheetId="3">'別紙No1_設計書（未使用）'!$A$1:$K$108</definedName>
    <definedName name="_xlnm.Print_Area" localSheetId="4">'別紙No2_予定（未使用）'!$A$1:$I$38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7" i="16" l="1"/>
  <c r="A64" i="16"/>
  <c r="A31" i="16"/>
  <c r="A56" i="16"/>
  <c r="A89" i="16" s="1"/>
  <c r="A55" i="16"/>
  <c r="A88" i="16" s="1"/>
  <c r="A54" i="16"/>
  <c r="A87" i="16" s="1"/>
  <c r="A53" i="16"/>
  <c r="A86" i="16" s="1"/>
  <c r="A52" i="16"/>
  <c r="A85" i="16" s="1"/>
  <c r="A51" i="16"/>
  <c r="A84" i="16" s="1"/>
  <c r="A50" i="16"/>
  <c r="A83" i="16" s="1"/>
  <c r="A49" i="16"/>
  <c r="A82" i="16" s="1"/>
  <c r="A48" i="16"/>
  <c r="A81" i="16" s="1"/>
  <c r="A47" i="16"/>
  <c r="A80" i="16" s="1"/>
  <c r="A46" i="16"/>
  <c r="A79" i="16" s="1"/>
  <c r="A45" i="16"/>
  <c r="A78" i="16" s="1"/>
  <c r="B85" i="13" l="1"/>
  <c r="B86" i="13"/>
  <c r="B87" i="13"/>
  <c r="B88" i="13"/>
  <c r="B89" i="13"/>
  <c r="B90" i="13"/>
  <c r="B91" i="13"/>
  <c r="B92" i="13"/>
  <c r="B93" i="13"/>
  <c r="B94" i="13"/>
  <c r="B95" i="13"/>
  <c r="B84" i="13"/>
  <c r="F49" i="13"/>
  <c r="F50" i="13"/>
  <c r="F51" i="13"/>
  <c r="F52" i="13"/>
  <c r="F53" i="13"/>
  <c r="F54" i="13"/>
  <c r="F55" i="13"/>
  <c r="F56" i="13"/>
  <c r="F57" i="13"/>
  <c r="F58" i="13"/>
  <c r="F59" i="13"/>
  <c r="B49" i="13"/>
  <c r="B50" i="13"/>
  <c r="B51" i="13"/>
  <c r="B52" i="13"/>
  <c r="B53" i="13"/>
  <c r="B54" i="13"/>
  <c r="B55" i="13"/>
  <c r="B56" i="13"/>
  <c r="B57" i="13"/>
  <c r="B58" i="13"/>
  <c r="B59" i="13"/>
  <c r="F48" i="13"/>
  <c r="B48" i="13"/>
  <c r="F13" i="13"/>
  <c r="F14" i="13"/>
  <c r="F15" i="13"/>
  <c r="F16" i="13"/>
  <c r="F17" i="13"/>
  <c r="F18" i="13"/>
  <c r="F19" i="13"/>
  <c r="F20" i="13"/>
  <c r="F21" i="13"/>
  <c r="F22" i="13"/>
  <c r="F23" i="13"/>
  <c r="F12" i="13"/>
  <c r="B13" i="13"/>
  <c r="B14" i="13"/>
  <c r="B15" i="13"/>
  <c r="B16" i="13"/>
  <c r="B17" i="13"/>
  <c r="B18" i="13"/>
  <c r="B19" i="13"/>
  <c r="B20" i="13"/>
  <c r="B21" i="13"/>
  <c r="B22" i="13"/>
  <c r="B23" i="13"/>
  <c r="B12" i="13"/>
  <c r="G57" i="9" l="1"/>
  <c r="G58" i="9" s="1"/>
  <c r="G59" i="9" s="1"/>
  <c r="G21" i="9"/>
  <c r="G22" i="9"/>
  <c r="G23" i="9"/>
  <c r="G48" i="9"/>
  <c r="C48" i="9"/>
  <c r="H57" i="9" l="1"/>
  <c r="H21" i="9"/>
  <c r="A13" i="13"/>
  <c r="A14" i="13"/>
  <c r="A15" i="13"/>
  <c r="A16" i="13"/>
  <c r="A17" i="13"/>
  <c r="A18" i="13"/>
  <c r="A19" i="13"/>
  <c r="A20" i="13"/>
  <c r="A21" i="13"/>
  <c r="A22" i="13"/>
  <c r="A23" i="13"/>
  <c r="A12" i="13"/>
  <c r="E48" i="9" l="1"/>
  <c r="E12" i="9"/>
  <c r="A6" i="12" l="1"/>
  <c r="A7" i="12"/>
  <c r="A8" i="12"/>
  <c r="A9" i="12"/>
  <c r="A10" i="12"/>
  <c r="A11" i="12"/>
  <c r="A12" i="12"/>
  <c r="A13" i="12"/>
  <c r="A14" i="12"/>
  <c r="A15" i="12"/>
  <c r="A16" i="12"/>
  <c r="A5" i="12"/>
  <c r="H48" i="9" l="1"/>
  <c r="I48" i="9" l="1"/>
  <c r="E28" i="12"/>
  <c r="E29" i="12"/>
  <c r="E30" i="12"/>
  <c r="E31" i="12"/>
  <c r="G18" i="10" l="1"/>
  <c r="C18" i="10"/>
  <c r="L6" i="12" l="1"/>
  <c r="L8" i="12"/>
  <c r="L7" i="12"/>
  <c r="C84" i="9" l="1"/>
  <c r="E84" i="9" s="1"/>
  <c r="G84" i="9"/>
  <c r="H84" i="9" s="1"/>
  <c r="L11" i="12" l="1"/>
  <c r="L12" i="12" l="1"/>
  <c r="L9" i="12"/>
  <c r="L10" i="12"/>
  <c r="A105" i="13" l="1"/>
  <c r="F96" i="13"/>
  <c r="H89" i="13"/>
  <c r="H87" i="13"/>
  <c r="H85" i="13"/>
  <c r="E85" i="13"/>
  <c r="H84" i="13"/>
  <c r="E84" i="13"/>
  <c r="A69" i="13"/>
  <c r="F60" i="13"/>
  <c r="H53" i="13"/>
  <c r="H52" i="13"/>
  <c r="H88" i="13"/>
  <c r="H51" i="13"/>
  <c r="H49" i="13"/>
  <c r="H48" i="13"/>
  <c r="E48" i="13"/>
  <c r="A48" i="13"/>
  <c r="A84" i="13" s="1"/>
  <c r="A33" i="13"/>
  <c r="F24" i="13"/>
  <c r="H17" i="13"/>
  <c r="H16" i="13"/>
  <c r="H15" i="13"/>
  <c r="H13" i="13"/>
  <c r="A49" i="13"/>
  <c r="A85" i="13" s="1"/>
  <c r="H12" i="13"/>
  <c r="E12" i="13"/>
  <c r="I85" i="13" l="1"/>
  <c r="I12" i="13"/>
  <c r="I48" i="13"/>
  <c r="E49" i="13"/>
  <c r="I49" i="13" s="1"/>
  <c r="E87" i="13"/>
  <c r="I87" i="13" s="1"/>
  <c r="E13" i="13"/>
  <c r="I13" i="13" s="1"/>
  <c r="I84" i="13"/>
  <c r="E16" i="13"/>
  <c r="I16" i="13" s="1"/>
  <c r="E52" i="13"/>
  <c r="I52" i="13" s="1"/>
  <c r="E15" i="13"/>
  <c r="I15" i="13" s="1"/>
  <c r="H14" i="13"/>
  <c r="E51" i="13"/>
  <c r="I51" i="13" s="1"/>
  <c r="E14" i="13"/>
  <c r="H86" i="13"/>
  <c r="H50" i="13"/>
  <c r="E50" i="13"/>
  <c r="E86" i="13" l="1"/>
  <c r="I86" i="13" s="1"/>
  <c r="A50" i="13"/>
  <c r="A86" i="13" s="1"/>
  <c r="I14" i="13"/>
  <c r="H90" i="13"/>
  <c r="H54" i="13"/>
  <c r="E88" i="13"/>
  <c r="I88" i="13" s="1"/>
  <c r="E17" i="13"/>
  <c r="I17" i="13" s="1"/>
  <c r="I50" i="13"/>
  <c r="H18" i="13"/>
  <c r="E53" i="13"/>
  <c r="I53" i="13" s="1"/>
  <c r="C85" i="9"/>
  <c r="C86" i="9" s="1"/>
  <c r="C87" i="9" s="1"/>
  <c r="C88" i="9" s="1"/>
  <c r="C89" i="9" s="1"/>
  <c r="C90" i="9" s="1"/>
  <c r="C91" i="9" s="1"/>
  <c r="C92" i="9" s="1"/>
  <c r="C93" i="9" s="1"/>
  <c r="C94" i="9" s="1"/>
  <c r="C95" i="9" s="1"/>
  <c r="A51" i="13" l="1"/>
  <c r="A87" i="13" s="1"/>
  <c r="E54" i="13"/>
  <c r="I54" i="13" s="1"/>
  <c r="H19" i="13"/>
  <c r="E89" i="13"/>
  <c r="I89" i="13" s="1"/>
  <c r="E18" i="13"/>
  <c r="I18" i="13" s="1"/>
  <c r="H55" i="13"/>
  <c r="H91" i="13"/>
  <c r="A52" i="13" l="1"/>
  <c r="A88" i="13" s="1"/>
  <c r="E90" i="13"/>
  <c r="I90" i="13" s="1"/>
  <c r="H20" i="13"/>
  <c r="E19" i="13"/>
  <c r="I19" i="13" s="1"/>
  <c r="E55" i="13"/>
  <c r="I55" i="13" s="1"/>
  <c r="H92" i="13"/>
  <c r="H56" i="13"/>
  <c r="H12" i="9"/>
  <c r="A53" i="13" l="1"/>
  <c r="A89" i="13" s="1"/>
  <c r="H57" i="13"/>
  <c r="H93" i="13"/>
  <c r="E56" i="13"/>
  <c r="I56" i="13" s="1"/>
  <c r="H21" i="13"/>
  <c r="E20" i="13"/>
  <c r="I20" i="13" s="1"/>
  <c r="E91" i="13"/>
  <c r="I91" i="13" s="1"/>
  <c r="A105" i="9"/>
  <c r="A69" i="9"/>
  <c r="A33" i="9"/>
  <c r="A54" i="13" l="1"/>
  <c r="A90" i="13" s="1"/>
  <c r="H94" i="13"/>
  <c r="H58" i="13"/>
  <c r="H22" i="13"/>
  <c r="H23" i="13"/>
  <c r="E21" i="13"/>
  <c r="I21" i="13" s="1"/>
  <c r="E57" i="13"/>
  <c r="I57" i="13" s="1"/>
  <c r="E92" i="13"/>
  <c r="I92" i="13" s="1"/>
  <c r="E35" i="12"/>
  <c r="E34" i="12"/>
  <c r="E33" i="12"/>
  <c r="E32" i="12"/>
  <c r="E27" i="12"/>
  <c r="E26" i="12"/>
  <c r="E25" i="12"/>
  <c r="E24" i="12"/>
  <c r="D24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B24" i="12"/>
  <c r="C16" i="12"/>
  <c r="C15" i="12"/>
  <c r="C14" i="12"/>
  <c r="C13" i="12"/>
  <c r="C12" i="12"/>
  <c r="C11" i="12"/>
  <c r="C10" i="12"/>
  <c r="C9" i="12"/>
  <c r="C8" i="12"/>
  <c r="C7" i="12"/>
  <c r="C6" i="12"/>
  <c r="C5" i="12"/>
  <c r="B5" i="12"/>
  <c r="A55" i="13" l="1"/>
  <c r="A91" i="13" s="1"/>
  <c r="E59" i="13"/>
  <c r="E58" i="13"/>
  <c r="I58" i="13" s="1"/>
  <c r="E93" i="13"/>
  <c r="I93" i="13" s="1"/>
  <c r="H59" i="13"/>
  <c r="H95" i="13"/>
  <c r="E23" i="13"/>
  <c r="I23" i="13" s="1"/>
  <c r="E22" i="13"/>
  <c r="I22" i="13" s="1"/>
  <c r="E36" i="12"/>
  <c r="C36" i="12"/>
  <c r="C17" i="12"/>
  <c r="I24" i="13" l="1"/>
  <c r="A56" i="13"/>
  <c r="A92" i="13" s="1"/>
  <c r="I59" i="13"/>
  <c r="I60" i="13" s="1"/>
  <c r="E95" i="13"/>
  <c r="I95" i="13" s="1"/>
  <c r="E94" i="13"/>
  <c r="I94" i="13" s="1"/>
  <c r="I62" i="13" l="1"/>
  <c r="I26" i="13"/>
  <c r="A57" i="13"/>
  <c r="A93" i="13" s="1"/>
  <c r="I96" i="13"/>
  <c r="G93" i="9"/>
  <c r="H93" i="9" s="1"/>
  <c r="I98" i="13" l="1"/>
  <c r="A58" i="13"/>
  <c r="A94" i="13" s="1"/>
  <c r="A59" i="13"/>
  <c r="A95" i="13" s="1"/>
  <c r="E18" i="10" l="1"/>
  <c r="A50" i="9" l="1"/>
  <c r="A86" i="9" s="1"/>
  <c r="A26" i="12" s="1"/>
  <c r="A49" i="9"/>
  <c r="A85" i="9" s="1"/>
  <c r="A25" i="12" s="1"/>
  <c r="A48" i="9"/>
  <c r="A84" i="9" s="1"/>
  <c r="A24" i="12" s="1"/>
  <c r="A51" i="9" l="1"/>
  <c r="A87" i="9" s="1"/>
  <c r="A27" i="12" s="1"/>
  <c r="A52" i="9" l="1"/>
  <c r="A88" i="9" s="1"/>
  <c r="A28" i="12" s="1"/>
  <c r="A53" i="9" l="1"/>
  <c r="A89" i="9" s="1"/>
  <c r="A29" i="12" s="1"/>
  <c r="H58" i="9"/>
  <c r="G49" i="9"/>
  <c r="H49" i="9" s="1"/>
  <c r="G85" i="9" l="1"/>
  <c r="H85" i="9" s="1"/>
  <c r="H59" i="9"/>
  <c r="G94" i="9"/>
  <c r="H94" i="9" s="1"/>
  <c r="A54" i="9"/>
  <c r="A90" i="9" s="1"/>
  <c r="A30" i="12" s="1"/>
  <c r="G50" i="9"/>
  <c r="H50" i="9" s="1"/>
  <c r="G86" i="9" l="1"/>
  <c r="H86" i="9" s="1"/>
  <c r="G95" i="9"/>
  <c r="H95" i="9" s="1"/>
  <c r="A55" i="9"/>
  <c r="A91" i="9" s="1"/>
  <c r="A31" i="12" s="1"/>
  <c r="G51" i="9"/>
  <c r="H51" i="9" s="1"/>
  <c r="G87" i="9" l="1"/>
  <c r="H87" i="9" s="1"/>
  <c r="A56" i="9"/>
  <c r="A92" i="9" s="1"/>
  <c r="A32" i="12" s="1"/>
  <c r="G52" i="9"/>
  <c r="H52" i="9" s="1"/>
  <c r="G88" i="9" l="1"/>
  <c r="H88" i="9" s="1"/>
  <c r="A57" i="9"/>
  <c r="A93" i="9" s="1"/>
  <c r="A33" i="12" s="1"/>
  <c r="G53" i="9"/>
  <c r="H53" i="9" s="1"/>
  <c r="G89" i="9" l="1"/>
  <c r="H89" i="9" s="1"/>
  <c r="A58" i="9"/>
  <c r="A94" i="9" s="1"/>
  <c r="A34" i="12" s="1"/>
  <c r="G54" i="9"/>
  <c r="H54" i="9" s="1"/>
  <c r="G90" i="9" l="1"/>
  <c r="H90" i="9" s="1"/>
  <c r="A59" i="9"/>
  <c r="A95" i="9" s="1"/>
  <c r="A35" i="12" s="1"/>
  <c r="G55" i="9"/>
  <c r="H55" i="9" s="1"/>
  <c r="G91" i="9" l="1"/>
  <c r="H91" i="9" s="1"/>
  <c r="G56" i="9"/>
  <c r="H56" i="9" s="1"/>
  <c r="G92" i="9" l="1"/>
  <c r="H92" i="9" s="1"/>
  <c r="C49" i="9" l="1"/>
  <c r="F96" i="9"/>
  <c r="B85" i="9"/>
  <c r="F60" i="9"/>
  <c r="B49" i="9"/>
  <c r="E49" i="9" s="1"/>
  <c r="F24" i="9"/>
  <c r="H22" i="9"/>
  <c r="G13" i="9"/>
  <c r="H13" i="9" s="1"/>
  <c r="C13" i="9"/>
  <c r="C14" i="9" s="1"/>
  <c r="B13" i="9"/>
  <c r="E13" i="9" l="1"/>
  <c r="I49" i="9"/>
  <c r="B86" i="9"/>
  <c r="E86" i="9" s="1"/>
  <c r="E85" i="9"/>
  <c r="H23" i="9"/>
  <c r="B87" i="9"/>
  <c r="E87" i="9" s="1"/>
  <c r="D26" i="12"/>
  <c r="D25" i="12"/>
  <c r="B50" i="9"/>
  <c r="B25" i="12"/>
  <c r="B14" i="9"/>
  <c r="E14" i="9" s="1"/>
  <c r="I13" i="9"/>
  <c r="B6" i="12"/>
  <c r="I12" i="9"/>
  <c r="C15" i="9"/>
  <c r="C16" i="9" s="1"/>
  <c r="C17" i="9" s="1"/>
  <c r="C18" i="9" s="1"/>
  <c r="C19" i="9" s="1"/>
  <c r="C20" i="9" s="1"/>
  <c r="C21" i="9" s="1"/>
  <c r="C22" i="9" s="1"/>
  <c r="C23" i="9" s="1"/>
  <c r="C50" i="9"/>
  <c r="G14" i="9"/>
  <c r="H14" i="9" s="1"/>
  <c r="E50" i="9" l="1"/>
  <c r="I50" i="9" s="1"/>
  <c r="B88" i="9"/>
  <c r="E88" i="9" s="1"/>
  <c r="D27" i="12"/>
  <c r="B51" i="9"/>
  <c r="E51" i="9" s="1"/>
  <c r="B26" i="12"/>
  <c r="B15" i="9"/>
  <c r="E15" i="9" s="1"/>
  <c r="B7" i="12"/>
  <c r="C51" i="9"/>
  <c r="G15" i="9"/>
  <c r="H15" i="9" s="1"/>
  <c r="I84" i="9"/>
  <c r="I51" i="9" l="1"/>
  <c r="G16" i="9"/>
  <c r="H16" i="9" s="1"/>
  <c r="B89" i="9"/>
  <c r="E89" i="9" s="1"/>
  <c r="D28" i="12"/>
  <c r="B27" i="12"/>
  <c r="B52" i="9"/>
  <c r="B8" i="12"/>
  <c r="B16" i="9"/>
  <c r="E16" i="9" s="1"/>
  <c r="I14" i="9"/>
  <c r="C52" i="9"/>
  <c r="E52" i="9" l="1"/>
  <c r="I52" i="9" s="1"/>
  <c r="G17" i="9"/>
  <c r="H17" i="9" s="1"/>
  <c r="I15" i="9"/>
  <c r="B90" i="9"/>
  <c r="E90" i="9" s="1"/>
  <c r="D29" i="12"/>
  <c r="B28" i="12"/>
  <c r="B53" i="9"/>
  <c r="E53" i="9" s="1"/>
  <c r="I16" i="9"/>
  <c r="B9" i="12"/>
  <c r="B17" i="9"/>
  <c r="E17" i="9" s="1"/>
  <c r="C53" i="9"/>
  <c r="I85" i="9"/>
  <c r="I86" i="9"/>
  <c r="G18" i="9"/>
  <c r="H18" i="9" s="1"/>
  <c r="I53" i="9" l="1"/>
  <c r="K53" i="9" s="1"/>
  <c r="B91" i="9"/>
  <c r="E91" i="9" s="1"/>
  <c r="D30" i="12"/>
  <c r="B29" i="12"/>
  <c r="B54" i="9"/>
  <c r="I17" i="9"/>
  <c r="K17" i="9" s="1"/>
  <c r="B10" i="12"/>
  <c r="B18" i="9"/>
  <c r="E18" i="9" s="1"/>
  <c r="C54" i="9"/>
  <c r="I87" i="9"/>
  <c r="G19" i="9"/>
  <c r="H19" i="9" s="1"/>
  <c r="E54" i="9" l="1"/>
  <c r="B92" i="9"/>
  <c r="E92" i="9" s="1"/>
  <c r="D31" i="12"/>
  <c r="B30" i="12"/>
  <c r="B55" i="9"/>
  <c r="I18" i="9"/>
  <c r="B11" i="12"/>
  <c r="B19" i="9"/>
  <c r="E19" i="9" s="1"/>
  <c r="C55" i="9"/>
  <c r="I88" i="9"/>
  <c r="G20" i="9"/>
  <c r="I54" i="9" l="1"/>
  <c r="E55" i="9"/>
  <c r="I55" i="9" s="1"/>
  <c r="H20" i="9"/>
  <c r="B93" i="9"/>
  <c r="E93" i="9" s="1"/>
  <c r="D32" i="12"/>
  <c r="B31" i="12"/>
  <c r="B56" i="9"/>
  <c r="I19" i="9"/>
  <c r="B12" i="12"/>
  <c r="B20" i="9"/>
  <c r="E20" i="9" s="1"/>
  <c r="C56" i="9"/>
  <c r="I89" i="9"/>
  <c r="K89" i="9" s="1"/>
  <c r="E56" i="9" l="1"/>
  <c r="I56" i="9"/>
  <c r="D33" i="12"/>
  <c r="B94" i="9"/>
  <c r="E94" i="9" s="1"/>
  <c r="B32" i="12"/>
  <c r="B57" i="9"/>
  <c r="E57" i="9" s="1"/>
  <c r="I20" i="9"/>
  <c r="B13" i="12"/>
  <c r="B21" i="9"/>
  <c r="E21" i="9" s="1"/>
  <c r="C57" i="9"/>
  <c r="I90" i="9"/>
  <c r="I57" i="9" l="1"/>
  <c r="D34" i="12"/>
  <c r="B95" i="9"/>
  <c r="E95" i="9" s="1"/>
  <c r="B33" i="12"/>
  <c r="B58" i="9"/>
  <c r="E58" i="9" s="1"/>
  <c r="I21" i="9"/>
  <c r="B14" i="12"/>
  <c r="B22" i="9"/>
  <c r="E22" i="9" s="1"/>
  <c r="C58" i="9"/>
  <c r="I91" i="9"/>
  <c r="I58" i="9" l="1"/>
  <c r="D35" i="12"/>
  <c r="B34" i="12"/>
  <c r="B59" i="9"/>
  <c r="E59" i="9" s="1"/>
  <c r="I22" i="9"/>
  <c r="B15" i="12"/>
  <c r="B23" i="9"/>
  <c r="E23" i="9" s="1"/>
  <c r="C59" i="9"/>
  <c r="I92" i="9"/>
  <c r="I59" i="9" l="1"/>
  <c r="B35" i="12"/>
  <c r="B16" i="12"/>
  <c r="I93" i="9"/>
  <c r="I60" i="9" l="1"/>
  <c r="I62" i="9" s="1"/>
  <c r="K59" i="9"/>
  <c r="I23" i="9"/>
  <c r="I95" i="9"/>
  <c r="I94" i="9"/>
  <c r="K95" i="9" l="1"/>
  <c r="I24" i="9"/>
  <c r="I26" i="9" s="1"/>
  <c r="K23" i="9"/>
  <c r="I96" i="9"/>
  <c r="I9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山崎　正敏</author>
  </authors>
  <commentList>
    <comment ref="I26" authorId="0" shapeId="0" xr:uid="{E6586255-38F0-4331-90D4-0FC3FD27A580}">
      <text>
        <r>
          <rPr>
            <b/>
            <sz val="9"/>
            <color indexed="81"/>
            <rFont val="MS P ゴシック"/>
            <family val="3"/>
            <charset val="128"/>
          </rPr>
          <t>端数処理のため切上げ</t>
        </r>
      </text>
    </comment>
  </commentList>
</comments>
</file>

<file path=xl/sharedStrings.xml><?xml version="1.0" encoding="utf-8"?>
<sst xmlns="http://schemas.openxmlformats.org/spreadsheetml/2006/main" count="498" uniqueCount="136">
  <si>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</si>
  <si>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</si>
  <si>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高圧</t>
    <rPh sb="0" eb="2">
      <t>コウアツ</t>
    </rPh>
    <phoneticPr fontId="2"/>
  </si>
  <si>
    <t>消化ガス発電設備</t>
    <rPh sb="0" eb="2">
      <t>ショウカ</t>
    </rPh>
    <rPh sb="4" eb="6">
      <t>ハツデン</t>
    </rPh>
    <rPh sb="6" eb="8">
      <t>セツビ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</si>
  <si>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</si>
  <si>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</si>
  <si>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</si>
  <si>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</si>
  <si>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</si>
  <si>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</si>
  <si>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</si>
  <si>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</si>
  <si>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</si>
  <si>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（kW）</t>
    <phoneticPr fontId="2"/>
  </si>
  <si>
    <t>（円／kW）</t>
    <rPh sb="1" eb="2">
      <t>エン</t>
    </rPh>
    <phoneticPr fontId="2"/>
  </si>
  <si>
    <t>（％）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</si>
  <si>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</si>
  <si>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</si>
  <si>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</si>
  <si>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ａ</t>
    <phoneticPr fontId="2"/>
  </si>
  <si>
    <t>ｂ</t>
    <phoneticPr fontId="2"/>
  </si>
  <si>
    <t>ｃ</t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</si>
  <si>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</si>
  <si>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</si>
  <si>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</si>
  <si>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</si>
  <si>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</si>
  <si>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</si>
  <si>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</si>
  <si>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</si>
  <si>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</si>
  <si>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</si>
  <si>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</si>
  <si>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</si>
  <si>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</si>
  <si>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</si>
  <si>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</si>
  <si>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</si>
  <si>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</si>
  <si>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思川中継ポンプ場</t>
    <rPh sb="0" eb="2">
      <t>オモイガワ</t>
    </rPh>
    <rPh sb="2" eb="4">
      <t>チュウケイ</t>
    </rPh>
    <rPh sb="7" eb="8">
      <t>ジョウ</t>
    </rPh>
    <phoneticPr fontId="2"/>
  </si>
  <si>
    <t>巴波川浄化センター</t>
    <rPh sb="0" eb="3">
      <t>ウズマガワ</t>
    </rPh>
    <rPh sb="3" eb="5">
      <t>ジョウカ</t>
    </rPh>
    <phoneticPr fontId="2"/>
  </si>
  <si>
    <t>巴波川浄化センター
消化ガス発電設備</t>
    <rPh sb="0" eb="3">
      <t>ウズマガワ</t>
    </rPh>
    <rPh sb="3" eb="5">
      <t>ジョウカ</t>
    </rPh>
    <rPh sb="10" eb="12">
      <t>ショウカ</t>
    </rPh>
    <rPh sb="14" eb="16">
      <t>ハツデン</t>
    </rPh>
    <rPh sb="16" eb="18">
      <t>セツビ</t>
    </rPh>
    <phoneticPr fontId="2"/>
  </si>
  <si>
    <t>別　紙　№１</t>
    <rPh sb="0" eb="1">
      <t>ベツ</t>
    </rPh>
    <rPh sb="2" eb="3">
      <t>カミ</t>
    </rPh>
    <phoneticPr fontId="2"/>
  </si>
  <si>
    <t>別　紙　№２</t>
    <rPh sb="0" eb="1">
      <t>ベツ</t>
    </rPh>
    <rPh sb="2" eb="3">
      <t>カミ</t>
    </rPh>
    <phoneticPr fontId="2"/>
  </si>
  <si>
    <t>d＝a×b×(1.85-c)</t>
    <phoneticPr fontId="2"/>
  </si>
  <si>
    <t>ｅ</t>
    <phoneticPr fontId="2"/>
  </si>
  <si>
    <t>ｆ</t>
    <phoneticPr fontId="2"/>
  </si>
  <si>
    <t>ｇ＝ｅ×ｆ</t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</si>
  <si>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</si>
  <si>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－１</t>
    <phoneticPr fontId="2"/>
  </si>
  <si>
    <t>－３</t>
    <phoneticPr fontId="2"/>
  </si>
  <si>
    <t>－２</t>
    <phoneticPr fontId="2"/>
  </si>
  <si>
    <t>【件名】巴波川浄化センターで使用する電力</t>
    <rPh sb="1" eb="3">
      <t>ケンメイ</t>
    </rPh>
    <rPh sb="4" eb="7">
      <t>ウズマガワ</t>
    </rPh>
    <rPh sb="7" eb="9">
      <t>ジョウカ</t>
    </rPh>
    <rPh sb="14" eb="16">
      <t>シヨウ</t>
    </rPh>
    <rPh sb="18" eb="20">
      <t>デンリョク</t>
    </rPh>
    <phoneticPr fontId="2"/>
  </si>
  <si>
    <t>【需要場所】巴波川浄化センター（栃木市城内町2-57-62）</t>
    <rPh sb="6" eb="9">
      <t>ウズマガワ</t>
    </rPh>
    <rPh sb="9" eb="11">
      <t>ジョウカ</t>
    </rPh>
    <rPh sb="16" eb="19">
      <t>トチギシ</t>
    </rPh>
    <rPh sb="19" eb="21">
      <t>ジョウナイ</t>
    </rPh>
    <rPh sb="21" eb="22">
      <t>マチ</t>
    </rPh>
    <phoneticPr fontId="2"/>
  </si>
  <si>
    <t>【非常用自家発電設備】あり</t>
    <phoneticPr fontId="2"/>
  </si>
  <si>
    <t>【需要場所】思川中継ポンプ場（下都賀郡壬生町大字壬生乙3607-35）</t>
    <rPh sb="6" eb="8">
      <t>オモイガワ</t>
    </rPh>
    <rPh sb="8" eb="10">
      <t>チュウケイ</t>
    </rPh>
    <rPh sb="13" eb="14">
      <t>ジョウ</t>
    </rPh>
    <rPh sb="15" eb="19">
      <t>シモツガグン</t>
    </rPh>
    <rPh sb="19" eb="22">
      <t>ミブマチ</t>
    </rPh>
    <rPh sb="22" eb="24">
      <t>オオアザ</t>
    </rPh>
    <rPh sb="24" eb="27">
      <t>ミブオツ</t>
    </rPh>
    <phoneticPr fontId="2"/>
  </si>
  <si>
    <t>【需要場所】巴波川浄化センター消化ガス発電設備（栃木市城内町2-57-62）</t>
    <rPh sb="6" eb="9">
      <t>ウズマガワ</t>
    </rPh>
    <rPh sb="9" eb="11">
      <t>ジョウカ</t>
    </rPh>
    <rPh sb="15" eb="17">
      <t>ショウカ</t>
    </rPh>
    <rPh sb="19" eb="21">
      <t>ハツデン</t>
    </rPh>
    <rPh sb="21" eb="23">
      <t>セツビ</t>
    </rPh>
    <rPh sb="24" eb="27">
      <t>トチギシ</t>
    </rPh>
    <rPh sb="27" eb="29">
      <t>ジョウナイ</t>
    </rPh>
    <rPh sb="29" eb="30">
      <t>マチ</t>
    </rPh>
    <phoneticPr fontId="2"/>
  </si>
  <si>
    <t>【非常用自家発電設備】なし</t>
    <phoneticPr fontId="2"/>
  </si>
  <si>
    <t>使用電力量及び最大需用電力の実績表［高圧電力］</t>
    <rPh sb="16" eb="17">
      <t>ヒョウ</t>
    </rPh>
    <rPh sb="18" eb="20">
      <t>コウアツ</t>
    </rPh>
    <rPh sb="20" eb="22">
      <t>デンリョク</t>
    </rPh>
    <phoneticPr fontId="2"/>
  </si>
  <si>
    <t>使用電力量及び最大需用電力の予定表［高圧電力］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</si>
  <si>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使用電力量及び最大需用電力の予定表［高圧電力Ａ］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</si>
  <si>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（比較表）</t>
    <rPh sb="1" eb="4">
      <t>ヒカクヒョウ</t>
    </rPh>
    <phoneticPr fontId="2"/>
  </si>
  <si>
    <t>契約電力及び予定使用電力量表［高圧電力］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</si>
  <si>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契約電力及び予定使用電力量表［高圧電力Ａ］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</si>
  <si>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</si>
  <si>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</si>
  <si>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</si>
  <si>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巴波川浄化センターで使用する電力</t>
    <rPh sb="0" eb="3">
      <t>ウズマガワ</t>
    </rPh>
    <rPh sb="3" eb="5">
      <t>ジョウカ</t>
    </rPh>
    <rPh sb="10" eb="12">
      <t>シヨウ</t>
    </rPh>
    <rPh sb="14" eb="16">
      <t>デンリョク</t>
    </rPh>
    <phoneticPr fontId="2"/>
  </si>
  <si>
    <t>【設計書限り】</t>
    <rPh sb="1" eb="4">
      <t>セッケイショ</t>
    </rPh>
    <rPh sb="4" eb="5">
      <t>カギ</t>
    </rPh>
    <phoneticPr fontId="2"/>
  </si>
  <si>
    <t>H29</t>
    <phoneticPr fontId="2"/>
  </si>
  <si>
    <t>H28</t>
    <phoneticPr fontId="2"/>
  </si>
  <si>
    <t>H27</t>
    <phoneticPr fontId="2"/>
  </si>
  <si>
    <t>H26</t>
    <phoneticPr fontId="2"/>
  </si>
  <si>
    <t>H25</t>
    <phoneticPr fontId="2"/>
  </si>
  <si>
    <t>年最大</t>
    <rPh sb="0" eb="1">
      <t>ネン</t>
    </rPh>
    <rPh sb="1" eb="3">
      <t>サイダイ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</si>
  <si>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</si>
  <si>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</si>
  <si>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</si>
  <si>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</si>
  <si>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</si>
  <si>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</si>
  <si>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</si>
  <si>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</si>
  <si>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</si>
  <si>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</si>
  <si>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</si>
  <si>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</si>
  <si>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別　紙　№３</t>
    <rPh sb="0" eb="1">
      <t>ベツ</t>
    </rPh>
    <rPh sb="2" eb="3">
      <t>カミ</t>
    </rPh>
    <phoneticPr fontId="2"/>
  </si>
  <si>
    <t>H30</t>
    <phoneticPr fontId="2"/>
  </si>
  <si>
    <t>最大電力(kW)</t>
    <phoneticPr fontId="2"/>
  </si>
  <si>
    <t>R1</t>
    <phoneticPr fontId="2"/>
  </si>
  <si>
    <t>ｊ＝ｉ÷110×100</t>
    <phoneticPr fontId="2"/>
  </si>
  <si>
    <r>
      <t xml:space="preserve">ｇ＝ｅ×ｆ
</t>
    </r>
    <r>
      <rPr>
        <sz val="9"/>
        <color indexed="8"/>
        <rFont val="ＭＳ ゴシック"/>
        <family val="3"/>
        <charset val="128"/>
      </rPr>
      <t>(円未満切り捨て)</t>
    </r>
    <phoneticPr fontId="2"/>
  </si>
  <si>
    <t>d＝a×b×(1.85-c)
(円未満切り捨て)</t>
    <phoneticPr fontId="2"/>
  </si>
  <si>
    <t>注４：入札金額算定においては，燃料費調整等，電気事業者による再生可能エネルギー電気の調達に関する特別措置法に基づく賦課金</t>
  </si>
  <si>
    <t>d＝a×b×(1.85-c)
(円未満切り捨て)</t>
    <rPh sb="16" eb="19">
      <t>エンミマン</t>
    </rPh>
    <rPh sb="19" eb="20">
      <t>キ</t>
    </rPh>
    <rPh sb="21" eb="22">
      <t>ス</t>
    </rPh>
    <phoneticPr fontId="2"/>
  </si>
  <si>
    <t>d＝a×b×(1.85-c)
(円未満切り捨て)</t>
    <rPh sb="16" eb="17">
      <t>エン</t>
    </rPh>
    <rPh sb="17" eb="20">
      <t>ミマンキ</t>
    </rPh>
    <rPh sb="21" eb="22">
      <t>ス</t>
    </rPh>
    <phoneticPr fontId="2"/>
  </si>
  <si>
    <t>令和７年10月</t>
    <phoneticPr fontId="2"/>
  </si>
  <si>
    <t>令和７年11月</t>
  </si>
  <si>
    <t>令和７年12月</t>
  </si>
  <si>
    <t>令和８年１月</t>
    <rPh sb="5" eb="6">
      <t>ガツ</t>
    </rPh>
    <phoneticPr fontId="2"/>
  </si>
  <si>
    <t>令和８年２月</t>
    <rPh sb="5" eb="6">
      <t>ガツ</t>
    </rPh>
    <phoneticPr fontId="2"/>
  </si>
  <si>
    <t>令和８年３月</t>
    <rPh sb="5" eb="6">
      <t>ガツ</t>
    </rPh>
    <phoneticPr fontId="2"/>
  </si>
  <si>
    <t>令和８年４月</t>
    <rPh sb="5" eb="6">
      <t>ガツ</t>
    </rPh>
    <phoneticPr fontId="2"/>
  </si>
  <si>
    <t>令和８年５月</t>
    <rPh sb="5" eb="6">
      <t>ガツ</t>
    </rPh>
    <phoneticPr fontId="2"/>
  </si>
  <si>
    <t>令和８年６月</t>
    <rPh sb="5" eb="6">
      <t>ガツ</t>
    </rPh>
    <phoneticPr fontId="2"/>
  </si>
  <si>
    <t>令和８年７月</t>
    <rPh sb="5" eb="6">
      <t>ガツ</t>
    </rPh>
    <phoneticPr fontId="2"/>
  </si>
  <si>
    <t>令和８年８月</t>
    <rPh sb="5" eb="6">
      <t>ガツ</t>
    </rPh>
    <phoneticPr fontId="2"/>
  </si>
  <si>
    <t>令和８年９月</t>
    <rPh sb="5" eb="6">
      <t>ガツ</t>
    </rPh>
    <phoneticPr fontId="2"/>
  </si>
  <si>
    <t>令和６年４月</t>
    <phoneticPr fontId="2"/>
  </si>
  <si>
    <t>令和６年５月</t>
  </si>
  <si>
    <t>令和６年６月</t>
  </si>
  <si>
    <t>令和６年７月</t>
  </si>
  <si>
    <t>令和６年８月</t>
  </si>
  <si>
    <t>令和６年９月</t>
  </si>
  <si>
    <t>令和７年１月</t>
    <phoneticPr fontId="2"/>
  </si>
  <si>
    <t>令和７年２月</t>
  </si>
  <si>
    <t>令和７年３月</t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</si>
  <si>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</si>
  <si>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</si>
  <si>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</si>
  <si>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令和７年10月</t>
  </si>
  <si>
    <t>令和８年１月</t>
  </si>
  <si>
    <t>令和８年２月</t>
  </si>
  <si>
    <t>令和８年３月</t>
  </si>
  <si>
    <t>令和８年４月</t>
  </si>
  <si>
    <t>令和８年５月</t>
  </si>
  <si>
    <t>令和８年６月</t>
  </si>
  <si>
    <t>令和８年７月</t>
  </si>
  <si>
    <t>令和８年８月</t>
  </si>
  <si>
    <t>令和８年９月</t>
  </si>
  <si>
    <t>令和６年10月</t>
    <phoneticPr fontId="2"/>
  </si>
  <si>
    <t>令和６年11月</t>
    <phoneticPr fontId="2"/>
  </si>
  <si>
    <t>令和６年12月</t>
    <phoneticPr fontId="2"/>
  </si>
  <si>
    <t>注４：入札金額算定においては，燃料費調整額等，電気事業者による再生可能エネルギー電気の利用の促進に関する特別措置法に基づく</t>
    <rPh sb="20" eb="21">
      <t>ガク</t>
    </rPh>
    <rPh sb="43" eb="45">
      <t>リヨウ</t>
    </rPh>
    <rPh sb="46" eb="48">
      <t>ソクシン</t>
    </rPh>
    <phoneticPr fontId="2"/>
  </si>
  <si>
    <t>　　　賦課金は考慮しないこととする。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</si>
</sst>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11"/>
      <color indexed="8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1" xfId="5" applyFont="1" applyBorder="1">
      <alignment vertical="center"/>
    </xf>
    <xf numFmtId="0" fontId="8" fillId="0" borderId="11" xfId="5" applyFont="1" applyBorder="1">
      <alignment vertical="center"/>
    </xf>
    <xf numFmtId="0" fontId="6" fillId="2" borderId="15" xfId="5" applyFont="1" applyFill="1" applyBorder="1" applyAlignment="1">
      <alignment horizontal="center" vertical="center"/>
    </xf>
    <xf numFmtId="0" fontId="6" fillId="3" borderId="12" xfId="5" applyFont="1" applyFill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6" fillId="2" borderId="18" xfId="5" applyFont="1" applyFill="1" applyBorder="1" applyAlignment="1">
      <alignment horizontal="center" vertical="center"/>
    </xf>
    <xf numFmtId="0" fontId="6" fillId="3" borderId="19" xfId="5" applyFont="1" applyFill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2" borderId="21" xfId="5" applyFont="1" applyFill="1" applyBorder="1" applyAlignment="1">
      <alignment horizontal="center" vertical="center" wrapText="1"/>
    </xf>
    <xf numFmtId="0" fontId="6" fillId="3" borderId="22" xfId="5" applyFont="1" applyFill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 shrinkToFit="1"/>
    </xf>
    <xf numFmtId="0" fontId="6" fillId="0" borderId="2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9" fillId="0" borderId="25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26" xfId="5" applyNumberFormat="1" applyFont="1" applyFill="1" applyBorder="1">
      <alignment vertical="center"/>
    </xf>
    <xf numFmtId="0" fontId="9" fillId="0" borderId="27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28" xfId="5" applyFont="1" applyBorder="1" applyAlignment="1">
      <alignment horizontal="center" vertical="center"/>
    </xf>
    <xf numFmtId="0" fontId="6" fillId="0" borderId="29" xfId="5" applyFont="1" applyBorder="1">
      <alignment vertical="center"/>
    </xf>
    <xf numFmtId="0" fontId="6" fillId="0" borderId="30" xfId="5" applyFont="1" applyBorder="1">
      <alignment vertical="center"/>
    </xf>
    <xf numFmtId="0" fontId="6" fillId="0" borderId="31" xfId="5" applyFont="1" applyBorder="1">
      <alignment vertical="center"/>
    </xf>
    <xf numFmtId="176" fontId="6" fillId="0" borderId="13" xfId="5" applyNumberFormat="1" applyFont="1" applyBorder="1">
      <alignment vertical="center"/>
    </xf>
    <xf numFmtId="177" fontId="6" fillId="4" borderId="32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33" xfId="5" applyFont="1" applyBorder="1">
      <alignment vertical="center"/>
    </xf>
    <xf numFmtId="0" fontId="11" fillId="0" borderId="34" xfId="5" applyFont="1" applyBorder="1" applyAlignment="1">
      <alignment horizontal="center" vertical="center"/>
    </xf>
    <xf numFmtId="179" fontId="6" fillId="4" borderId="35" xfId="3" applyNumberFormat="1" applyFont="1" applyFill="1" applyBorder="1">
      <alignment vertical="center"/>
    </xf>
    <xf numFmtId="0" fontId="6" fillId="0" borderId="36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6" fontId="6" fillId="0" borderId="42" xfId="5" applyNumberFormat="1" applyFont="1" applyBorder="1">
      <alignment vertical="center"/>
    </xf>
    <xf numFmtId="0" fontId="0" fillId="0" borderId="0" xfId="0" applyAlignment="1">
      <alignment horizontal="right" vertical="center"/>
    </xf>
    <xf numFmtId="176" fontId="6" fillId="0" borderId="0" xfId="5" applyNumberFormat="1" applyFont="1" applyBorder="1">
      <alignment vertical="center"/>
    </xf>
    <xf numFmtId="0" fontId="8" fillId="0" borderId="0" xfId="5" applyFont="1" applyBorder="1">
      <alignment vertical="center"/>
    </xf>
    <xf numFmtId="49" fontId="18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178" fontId="17" fillId="0" borderId="1" xfId="5" applyNumberFormat="1" applyFont="1" applyFill="1" applyBorder="1" applyProtection="1">
      <alignment vertical="center"/>
      <protection locked="0"/>
    </xf>
    <xf numFmtId="0" fontId="6" fillId="0" borderId="17" xfId="5" applyFont="1" applyBorder="1" applyAlignment="1">
      <alignment horizontal="center" vertical="center"/>
    </xf>
    <xf numFmtId="177" fontId="6" fillId="0" borderId="0" xfId="5" applyNumberFormat="1" applyFont="1">
      <alignment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9" fillId="0" borderId="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19" fillId="0" borderId="0" xfId="0" applyNumberFormat="1" applyFont="1" applyBorder="1" applyAlignment="1">
      <alignment horizontal="left" vertical="center"/>
    </xf>
    <xf numFmtId="41" fontId="20" fillId="0" borderId="7" xfId="0" applyNumberFormat="1" applyFont="1" applyBorder="1" applyAlignment="1">
      <alignment horizontal="center" vertical="center"/>
    </xf>
    <xf numFmtId="41" fontId="20" fillId="0" borderId="2" xfId="0" applyNumberFormat="1" applyFont="1" applyBorder="1" applyAlignment="1">
      <alignment horizontal="center" vertical="center"/>
    </xf>
    <xf numFmtId="41" fontId="20" fillId="0" borderId="3" xfId="0" applyNumberFormat="1" applyFont="1" applyBorder="1" applyAlignment="1">
      <alignment vertical="center"/>
    </xf>
    <xf numFmtId="41" fontId="20" fillId="0" borderId="9" xfId="0" applyNumberFormat="1" applyFont="1" applyBorder="1" applyAlignment="1">
      <alignment horizontal="center" vertical="center"/>
    </xf>
    <xf numFmtId="41" fontId="20" fillId="0" borderId="4" xfId="0" applyNumberFormat="1" applyFont="1" applyBorder="1" applyAlignment="1">
      <alignment horizontal="left" vertical="center" indent="1"/>
    </xf>
    <xf numFmtId="41" fontId="20" fillId="0" borderId="5" xfId="0" applyNumberFormat="1" applyFont="1" applyBorder="1">
      <alignment vertical="center"/>
    </xf>
    <xf numFmtId="41" fontId="20" fillId="0" borderId="4" xfId="0" applyNumberFormat="1" applyFont="1" applyBorder="1" applyAlignment="1">
      <alignment horizontal="left" vertical="center"/>
    </xf>
    <xf numFmtId="41" fontId="20" fillId="0" borderId="15" xfId="0" applyNumberFormat="1" applyFont="1" applyBorder="1">
      <alignment vertical="center"/>
    </xf>
    <xf numFmtId="41" fontId="20" fillId="0" borderId="16" xfId="0" applyNumberFormat="1" applyFont="1" applyBorder="1">
      <alignment vertical="center"/>
    </xf>
    <xf numFmtId="41" fontId="20" fillId="0" borderId="43" xfId="0" applyNumberFormat="1" applyFont="1" applyBorder="1" applyAlignment="1">
      <alignment horizontal="center" vertical="center"/>
    </xf>
    <xf numFmtId="41" fontId="20" fillId="0" borderId="44" xfId="0" applyNumberFormat="1" applyFont="1" applyBorder="1">
      <alignment vertical="center"/>
    </xf>
    <xf numFmtId="0" fontId="20" fillId="0" borderId="0" xfId="0" applyFont="1">
      <alignment vertical="center"/>
    </xf>
    <xf numFmtId="179" fontId="6" fillId="0" borderId="0" xfId="6" applyNumberFormat="1" applyFont="1">
      <alignment vertical="center"/>
    </xf>
    <xf numFmtId="0" fontId="6" fillId="0" borderId="1" xfId="5" applyFont="1" applyBorder="1">
      <alignment vertical="center"/>
    </xf>
    <xf numFmtId="0" fontId="6" fillId="0" borderId="14" xfId="5" applyFont="1" applyBorder="1" applyAlignment="1">
      <alignment horizontal="center" vertical="center"/>
    </xf>
    <xf numFmtId="0" fontId="6" fillId="0" borderId="14" xfId="5" applyFont="1" applyBorder="1">
      <alignment vertical="center"/>
    </xf>
    <xf numFmtId="177" fontId="9" fillId="0" borderId="0" xfId="5" applyNumberFormat="1" applyFont="1" applyBorder="1" applyProtection="1">
      <alignment vertical="center"/>
      <protection locked="0"/>
    </xf>
    <xf numFmtId="177" fontId="9" fillId="0" borderId="10" xfId="5" applyNumberFormat="1" applyFont="1" applyBorder="1" applyProtection="1">
      <alignment vertical="center"/>
      <protection locked="0"/>
    </xf>
    <xf numFmtId="0" fontId="17" fillId="0" borderId="1" xfId="5" applyFont="1" applyBorder="1">
      <alignment vertical="center"/>
    </xf>
    <xf numFmtId="0" fontId="6" fillId="0" borderId="0" xfId="5" applyFont="1" applyAlignment="1"/>
    <xf numFmtId="0" fontId="6" fillId="0" borderId="41" xfId="5" applyFont="1" applyBorder="1">
      <alignment vertical="center"/>
    </xf>
    <xf numFmtId="0" fontId="6" fillId="0" borderId="45" xfId="5" applyFont="1" applyBorder="1">
      <alignment vertical="center"/>
    </xf>
    <xf numFmtId="0" fontId="9" fillId="0" borderId="45" xfId="5" applyFont="1" applyBorder="1">
      <alignment vertical="center"/>
    </xf>
    <xf numFmtId="0" fontId="17" fillId="0" borderId="45" xfId="5" applyFont="1" applyBorder="1">
      <alignment vertical="center"/>
    </xf>
    <xf numFmtId="0" fontId="17" fillId="0" borderId="41" xfId="5" applyFont="1" applyBorder="1">
      <alignment vertical="center"/>
    </xf>
    <xf numFmtId="0" fontId="10" fillId="0" borderId="1" xfId="5" applyFont="1" applyBorder="1">
      <alignment vertical="center"/>
    </xf>
    <xf numFmtId="0" fontId="6" fillId="0" borderId="46" xfId="5" applyFont="1" applyBorder="1">
      <alignment vertical="center"/>
    </xf>
    <xf numFmtId="0" fontId="6" fillId="0" borderId="0" xfId="5" applyFont="1" applyAlignment="1">
      <alignment vertical="center" shrinkToFit="1"/>
    </xf>
    <xf numFmtId="0" fontId="21" fillId="0" borderId="0" xfId="5" applyFont="1">
      <alignment vertical="center"/>
    </xf>
    <xf numFmtId="177" fontId="22" fillId="0" borderId="0" xfId="5" applyNumberFormat="1" applyFont="1">
      <alignment vertical="center"/>
    </xf>
    <xf numFmtId="178" fontId="6" fillId="0" borderId="0" xfId="5" applyNumberFormat="1" applyFont="1" applyBorder="1">
      <alignment vertical="center"/>
    </xf>
    <xf numFmtId="178" fontId="6" fillId="0" borderId="33" xfId="5" applyNumberFormat="1" applyFont="1" applyBorder="1">
      <alignment vertical="center"/>
    </xf>
    <xf numFmtId="0" fontId="6" fillId="0" borderId="0" xfId="5" applyFont="1" applyAlignment="1">
      <alignment vertical="center" wrapText="1"/>
    </xf>
    <xf numFmtId="0" fontId="12" fillId="0" borderId="0" xfId="5" applyFont="1" applyAlignment="1">
      <alignment horizontal="left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/>
    </xf>
    <xf numFmtId="0" fontId="6" fillId="0" borderId="48" xfId="5" applyFont="1" applyBorder="1">
      <alignment vertical="center"/>
    </xf>
    <xf numFmtId="177" fontId="6" fillId="0" borderId="49" xfId="5" applyNumberFormat="1" applyFont="1" applyBorder="1">
      <alignment vertical="center"/>
    </xf>
    <xf numFmtId="0" fontId="9" fillId="0" borderId="0" xfId="5" applyFont="1">
      <alignment vertical="center"/>
    </xf>
    <xf numFmtId="0" fontId="1" fillId="0" borderId="0" xfId="0" applyFont="1" applyAlignment="1">
      <alignment horizontal="right" vertical="center"/>
    </xf>
    <xf numFmtId="49" fontId="24" fillId="0" borderId="0" xfId="5" applyNumberFormat="1" applyFont="1" applyAlignment="1">
      <alignment horizontal="left" vertical="center"/>
    </xf>
    <xf numFmtId="0" fontId="25" fillId="0" borderId="0" xfId="5" applyFont="1">
      <alignment vertical="center"/>
    </xf>
    <xf numFmtId="0" fontId="9" fillId="0" borderId="11" xfId="5" applyFont="1" applyBorder="1">
      <alignment vertical="center"/>
    </xf>
    <xf numFmtId="0" fontId="9" fillId="0" borderId="0" xfId="5" applyFont="1" applyBorder="1">
      <alignment vertical="center"/>
    </xf>
    <xf numFmtId="0" fontId="9" fillId="2" borderId="15" xfId="5" applyFont="1" applyFill="1" applyBorder="1" applyAlignment="1">
      <alignment horizontal="center" vertical="center"/>
    </xf>
    <xf numFmtId="0" fontId="9" fillId="3" borderId="12" xfId="5" applyFont="1" applyFill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2" borderId="18" xfId="5" applyFont="1" applyFill="1" applyBorder="1" applyAlignment="1">
      <alignment horizontal="center" vertical="center"/>
    </xf>
    <xf numFmtId="0" fontId="9" fillId="3" borderId="19" xfId="5" applyFont="1" applyFill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2" borderId="21" xfId="5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 shrinkToFit="1"/>
    </xf>
    <xf numFmtId="0" fontId="9" fillId="0" borderId="23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 wrapText="1"/>
    </xf>
    <xf numFmtId="177" fontId="9" fillId="0" borderId="4" xfId="5" applyNumberFormat="1" applyFont="1" applyFill="1" applyBorder="1" applyProtection="1">
      <alignment vertical="center"/>
      <protection locked="0"/>
    </xf>
    <xf numFmtId="178" fontId="9" fillId="0" borderId="1" xfId="5" applyNumberFormat="1" applyFont="1" applyFill="1" applyBorder="1" applyProtection="1">
      <alignment vertical="center"/>
      <protection locked="0"/>
    </xf>
    <xf numFmtId="9" fontId="9" fillId="0" borderId="1" xfId="1" applyFont="1" applyFill="1" applyBorder="1">
      <alignment vertical="center"/>
    </xf>
    <xf numFmtId="178" fontId="9" fillId="0" borderId="5" xfId="5" applyNumberFormat="1" applyFont="1" applyFill="1" applyBorder="1">
      <alignment vertical="center"/>
    </xf>
    <xf numFmtId="177" fontId="9" fillId="0" borderId="26" xfId="5" applyNumberFormat="1" applyFont="1" applyFill="1" applyBorder="1">
      <alignment vertical="center"/>
    </xf>
    <xf numFmtId="9" fontId="9" fillId="0" borderId="6" xfId="1" applyFont="1" applyFill="1" applyBorder="1">
      <alignment vertical="center"/>
    </xf>
    <xf numFmtId="0" fontId="9" fillId="0" borderId="28" xfId="5" applyFont="1" applyBorder="1" applyAlignment="1">
      <alignment horizontal="center" vertical="center"/>
    </xf>
    <xf numFmtId="0" fontId="9" fillId="0" borderId="29" xfId="5" applyFont="1" applyFill="1" applyBorder="1">
      <alignment vertical="center"/>
    </xf>
    <xf numFmtId="0" fontId="9" fillId="0" borderId="30" xfId="5" applyFont="1" applyFill="1" applyBorder="1">
      <alignment vertical="center"/>
    </xf>
    <xf numFmtId="0" fontId="9" fillId="0" borderId="31" xfId="5" applyFont="1" applyFill="1" applyBorder="1">
      <alignment vertical="center"/>
    </xf>
    <xf numFmtId="176" fontId="9" fillId="0" borderId="13" xfId="5" applyNumberFormat="1" applyFont="1" applyFill="1" applyBorder="1">
      <alignment vertical="center"/>
    </xf>
    <xf numFmtId="177" fontId="9" fillId="0" borderId="32" xfId="5" applyNumberFormat="1" applyFont="1" applyFill="1" applyBorder="1">
      <alignment vertical="center"/>
    </xf>
    <xf numFmtId="49" fontId="9" fillId="0" borderId="0" xfId="5" applyNumberFormat="1" applyFont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33" xfId="5" applyFont="1" applyBorder="1">
      <alignment vertical="center"/>
    </xf>
    <xf numFmtId="0" fontId="13" fillId="0" borderId="0" xfId="5" applyFont="1">
      <alignment vertical="center"/>
    </xf>
    <xf numFmtId="0" fontId="9" fillId="0" borderId="0" xfId="5" applyFont="1" applyFill="1">
      <alignment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29" xfId="5" applyFont="1" applyBorder="1">
      <alignment vertical="center"/>
    </xf>
    <xf numFmtId="0" fontId="9" fillId="0" borderId="30" xfId="5" applyFont="1" applyBorder="1">
      <alignment vertical="center"/>
    </xf>
    <xf numFmtId="0" fontId="9" fillId="0" borderId="1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9" fillId="0" borderId="37" xfId="5" applyFont="1" applyBorder="1" applyAlignment="1">
      <alignment horizontal="center" vertical="center"/>
    </xf>
    <xf numFmtId="0" fontId="9" fillId="0" borderId="25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38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4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/>
    </xf>
    <xf numFmtId="0" fontId="10" fillId="0" borderId="47" xfId="5" applyFont="1" applyBorder="1" applyAlignment="1">
      <alignment horizontal="center" vertical="center"/>
    </xf>
    <xf numFmtId="0" fontId="6" fillId="0" borderId="37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8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12" fillId="0" borderId="0" xfId="5" applyFont="1" applyAlignment="1">
      <alignment horizontal="left" vertical="center"/>
    </xf>
    <xf numFmtId="0" fontId="10" fillId="0" borderId="40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  <xf numFmtId="41" fontId="20" fillId="0" borderId="28" xfId="0" applyNumberFormat="1" applyFont="1" applyBorder="1" applyAlignment="1">
      <alignment horizontal="center" vertical="center"/>
    </xf>
    <xf numFmtId="41" fontId="20" fillId="0" borderId="28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>
      <alignment vertical="center"/>
    </xf>
  </cellXfs>
  <cellStyles count="7">
    <cellStyle name="パーセント 2" xfId="1" xr:uid="{00000000-0005-0000-0000-000000000000}"/>
    <cellStyle name="桁区切り" xfId="6" builtinId="6"/>
    <cellStyle name="桁区切り 2" xfId="2" xr:uid="{00000000-0005-0000-0000-000002000000}"/>
    <cellStyle name="桁区切り 3" xfId="3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</cellStyles>
  <dxfs count="0"/>
  <tableStyles count="0" defaultTableStyle="TableStyleMedium9" defaultPivotStyle="PivotStyleLight16"/>
  <colors>
    <mruColors>
      <color rgb="FF00CC0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2729658792651E-2"/>
          <c:y val="5.1400554097404488E-2"/>
          <c:w val="0.71373381452318463"/>
          <c:h val="0.76908027121609801"/>
        </c:manualLayout>
      </c:layout>
      <c:lineChart>
        <c:grouping val="standard"/>
        <c:varyColors val="0"/>
        <c:ser>
          <c:idx val="0"/>
          <c:order val="0"/>
          <c:tx>
            <c:strRef>
              <c:f>'別紙No2_予定（未使用）'!$K$7</c:f>
              <c:strCache>
                <c:ptCount val="1"/>
                <c:pt idx="0">
                  <c:v>H30</c:v>
                </c:pt>
              </c:strCache>
            </c:strRef>
          </c:tx>
          <c:marker>
            <c:symbol val="none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'別紙No2_予定（未使用）'!$M$7:$X$7</c:f>
              <c:numCache>
                <c:formatCode>General</c:formatCode>
                <c:ptCount val="12"/>
                <c:pt idx="0">
                  <c:v>514</c:v>
                </c:pt>
                <c:pt idx="1">
                  <c:v>530</c:v>
                </c:pt>
                <c:pt idx="2">
                  <c:v>566</c:v>
                </c:pt>
                <c:pt idx="3">
                  <c:v>538</c:v>
                </c:pt>
                <c:pt idx="4">
                  <c:v>528</c:v>
                </c:pt>
                <c:pt idx="5">
                  <c:v>528</c:v>
                </c:pt>
                <c:pt idx="6">
                  <c:v>542</c:v>
                </c:pt>
                <c:pt idx="7">
                  <c:v>528</c:v>
                </c:pt>
                <c:pt idx="8">
                  <c:v>523</c:v>
                </c:pt>
                <c:pt idx="9">
                  <c:v>526</c:v>
                </c:pt>
                <c:pt idx="10">
                  <c:v>542</c:v>
                </c:pt>
                <c:pt idx="11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C-4699-A32A-F8AE813C5038}"/>
            </c:ext>
          </c:extLst>
        </c:ser>
        <c:ser>
          <c:idx val="1"/>
          <c:order val="1"/>
          <c:tx>
            <c:strRef>
              <c:f>'別紙No2_予定（未使用）'!$K$8</c:f>
              <c:strCache>
                <c:ptCount val="1"/>
                <c:pt idx="0">
                  <c:v>H29</c:v>
                </c:pt>
              </c:strCache>
            </c:strRef>
          </c:tx>
          <c:marker>
            <c:symbol val="none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'別紙No2_予定（未使用）'!$M$8:$X$8</c:f>
              <c:numCache>
                <c:formatCode>General</c:formatCode>
                <c:ptCount val="12"/>
                <c:pt idx="0">
                  <c:v>538</c:v>
                </c:pt>
                <c:pt idx="1">
                  <c:v>557</c:v>
                </c:pt>
                <c:pt idx="2">
                  <c:v>547</c:v>
                </c:pt>
                <c:pt idx="3">
                  <c:v>535</c:v>
                </c:pt>
                <c:pt idx="4">
                  <c:v>581</c:v>
                </c:pt>
                <c:pt idx="5">
                  <c:v>540</c:v>
                </c:pt>
                <c:pt idx="6">
                  <c:v>593</c:v>
                </c:pt>
                <c:pt idx="7">
                  <c:v>535</c:v>
                </c:pt>
                <c:pt idx="8">
                  <c:v>530</c:v>
                </c:pt>
                <c:pt idx="9">
                  <c:v>509</c:v>
                </c:pt>
                <c:pt idx="10">
                  <c:v>533</c:v>
                </c:pt>
                <c:pt idx="11">
                  <c:v>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C-4699-A32A-F8AE813C5038}"/>
            </c:ext>
          </c:extLst>
        </c:ser>
        <c:ser>
          <c:idx val="2"/>
          <c:order val="2"/>
          <c:tx>
            <c:strRef>
              <c:f>'別紙No2_予定（未使用）'!$K$9</c:f>
              <c:strCache>
                <c:ptCount val="1"/>
                <c:pt idx="0">
                  <c:v>H28</c:v>
                </c:pt>
              </c:strCache>
            </c:strRef>
          </c:tx>
          <c:marker>
            <c:symbol val="square"/>
            <c:size val="5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'別紙No2_予定（未使用）'!$M$9:$X$9</c:f>
              <c:numCache>
                <c:formatCode>General</c:formatCode>
                <c:ptCount val="12"/>
                <c:pt idx="0">
                  <c:v>557</c:v>
                </c:pt>
                <c:pt idx="1">
                  <c:v>526</c:v>
                </c:pt>
                <c:pt idx="2">
                  <c:v>516</c:v>
                </c:pt>
                <c:pt idx="3">
                  <c:v>550</c:v>
                </c:pt>
                <c:pt idx="4">
                  <c:v>643</c:v>
                </c:pt>
                <c:pt idx="5">
                  <c:v>631</c:v>
                </c:pt>
                <c:pt idx="6">
                  <c:v>523</c:v>
                </c:pt>
                <c:pt idx="7">
                  <c:v>554</c:v>
                </c:pt>
                <c:pt idx="8">
                  <c:v>528</c:v>
                </c:pt>
                <c:pt idx="9">
                  <c:v>521</c:v>
                </c:pt>
                <c:pt idx="10">
                  <c:v>528</c:v>
                </c:pt>
                <c:pt idx="11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2C-4699-A32A-F8AE813C5038}"/>
            </c:ext>
          </c:extLst>
        </c:ser>
        <c:ser>
          <c:idx val="3"/>
          <c:order val="3"/>
          <c:tx>
            <c:strRef>
              <c:f>'別紙No2_予定（未使用）'!$K$10</c:f>
              <c:strCache>
                <c:ptCount val="1"/>
                <c:pt idx="0">
                  <c:v>H27</c:v>
                </c:pt>
              </c:strCache>
            </c:strRef>
          </c:tx>
          <c:marker>
            <c:symbol val="none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'別紙No2_予定（未使用）'!$M$10:$X$10</c:f>
              <c:numCache>
                <c:formatCode>General</c:formatCode>
                <c:ptCount val="12"/>
                <c:pt idx="0">
                  <c:v>545</c:v>
                </c:pt>
                <c:pt idx="1">
                  <c:v>490</c:v>
                </c:pt>
                <c:pt idx="2">
                  <c:v>518</c:v>
                </c:pt>
                <c:pt idx="3">
                  <c:v>622</c:v>
                </c:pt>
                <c:pt idx="4">
                  <c:v>523</c:v>
                </c:pt>
                <c:pt idx="5">
                  <c:v>600</c:v>
                </c:pt>
                <c:pt idx="6">
                  <c:v>545</c:v>
                </c:pt>
                <c:pt idx="7">
                  <c:v>530</c:v>
                </c:pt>
                <c:pt idx="8">
                  <c:v>518</c:v>
                </c:pt>
                <c:pt idx="9">
                  <c:v>518</c:v>
                </c:pt>
                <c:pt idx="10">
                  <c:v>523</c:v>
                </c:pt>
                <c:pt idx="11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2C-4699-A32A-F8AE813C5038}"/>
            </c:ext>
          </c:extLst>
        </c:ser>
        <c:ser>
          <c:idx val="4"/>
          <c:order val="4"/>
          <c:tx>
            <c:strRef>
              <c:f>'別紙No2_予定（未使用）'!$K$11</c:f>
              <c:strCache>
                <c:ptCount val="1"/>
                <c:pt idx="0">
                  <c:v>H26</c:v>
                </c:pt>
              </c:strCache>
            </c:strRef>
          </c:tx>
          <c:marker>
            <c:symbol val="none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'別紙No2_予定（未使用）'!$M$11:$X$11</c:f>
              <c:numCache>
                <c:formatCode>General</c:formatCode>
                <c:ptCount val="12"/>
                <c:pt idx="0">
                  <c:v>499</c:v>
                </c:pt>
                <c:pt idx="1">
                  <c:v>511</c:v>
                </c:pt>
                <c:pt idx="2">
                  <c:v>523</c:v>
                </c:pt>
                <c:pt idx="3">
                  <c:v>554</c:v>
                </c:pt>
                <c:pt idx="4">
                  <c:v>564</c:v>
                </c:pt>
                <c:pt idx="5">
                  <c:v>540</c:v>
                </c:pt>
                <c:pt idx="6">
                  <c:v>586</c:v>
                </c:pt>
                <c:pt idx="7">
                  <c:v>523</c:v>
                </c:pt>
                <c:pt idx="8">
                  <c:v>538</c:v>
                </c:pt>
                <c:pt idx="9">
                  <c:v>526</c:v>
                </c:pt>
                <c:pt idx="10">
                  <c:v>530</c:v>
                </c:pt>
                <c:pt idx="11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2C-4699-A32A-F8AE813C5038}"/>
            </c:ext>
          </c:extLst>
        </c:ser>
        <c:ser>
          <c:idx val="5"/>
          <c:order val="5"/>
          <c:tx>
            <c:strRef>
              <c:f>'別紙No2_予定（未使用）'!$K$12</c:f>
              <c:strCache>
                <c:ptCount val="1"/>
                <c:pt idx="0">
                  <c:v>H25</c:v>
                </c:pt>
              </c:strCache>
            </c:strRef>
          </c:tx>
          <c:marker>
            <c:symbol val="none"/>
          </c:marker>
          <c:cat>
            <c:strRef>
              <c:f>'別紙No2_予定（未使用）'!$M$5:$X$5</c:f>
              <c:strCache>
                <c:ptCount val="12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  <c:pt idx="6">
                  <c:v>１０月</c:v>
                </c:pt>
                <c:pt idx="7">
                  <c:v>１１月</c:v>
                </c:pt>
                <c:pt idx="8">
                  <c:v>１２月</c:v>
                </c:pt>
                <c:pt idx="9">
                  <c:v>１月</c:v>
                </c:pt>
                <c:pt idx="10">
                  <c:v>２月</c:v>
                </c:pt>
                <c:pt idx="11">
                  <c:v>３月</c:v>
                </c:pt>
              </c:strCache>
            </c:strRef>
          </c:cat>
          <c:val>
            <c:numRef>
              <c:f>'別紙No2_予定（未使用）'!$M$12:$X$12</c:f>
              <c:numCache>
                <c:formatCode>General</c:formatCode>
                <c:ptCount val="12"/>
                <c:pt idx="0">
                  <c:v>514</c:v>
                </c:pt>
                <c:pt idx="1">
                  <c:v>528</c:v>
                </c:pt>
                <c:pt idx="2">
                  <c:v>545</c:v>
                </c:pt>
                <c:pt idx="3">
                  <c:v>593</c:v>
                </c:pt>
                <c:pt idx="4">
                  <c:v>581</c:v>
                </c:pt>
                <c:pt idx="5">
                  <c:v>643</c:v>
                </c:pt>
                <c:pt idx="6">
                  <c:v>559</c:v>
                </c:pt>
                <c:pt idx="7">
                  <c:v>502</c:v>
                </c:pt>
                <c:pt idx="8">
                  <c:v>514</c:v>
                </c:pt>
                <c:pt idx="9">
                  <c:v>528</c:v>
                </c:pt>
                <c:pt idx="10">
                  <c:v>540</c:v>
                </c:pt>
                <c:pt idx="11">
                  <c:v>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2C-4699-A32A-F8AE813C5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597888"/>
        <c:axId val="94599424"/>
      </c:lineChart>
      <c:catAx>
        <c:axId val="9459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599424"/>
        <c:crosses val="autoZero"/>
        <c:auto val="1"/>
        <c:lblAlgn val="ctr"/>
        <c:lblOffset val="100"/>
        <c:noMultiLvlLbl val="0"/>
      </c:catAx>
      <c:valAx>
        <c:axId val="94599424"/>
        <c:scaling>
          <c:orientation val="minMax"/>
          <c:max val="700"/>
          <c:min val="4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597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008333333333331"/>
          <c:y val="0.29070683872849229"/>
          <c:w val="0.12880555555555556"/>
          <c:h val="0.502303149606299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638175</xdr:colOff>
      <xdr:row>13</xdr:row>
      <xdr:rowOff>47625</xdr:rowOff>
    </xdr:from>
    <xdr:to>
      <xdr:col>19</xdr:col>
      <xdr:colOff>238125</xdr:colOff>
      <xdr:row>23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E35DD-9F5A-477F-9A76-0F857BF33D11}">
  <dimension ref="A1:J99"/>
  <sheetViews>
    <sheetView tabSelected="1" view="pageBreakPreview" zoomScaleNormal="100" zoomScaleSheetLayoutView="100" workbookViewId="0"/>
  </sheetViews>
  <sheetFormatPr defaultColWidth="9" defaultRowHeight="13.2"/>
  <cols>
    <col min="1" max="1" width="14.77734375" style="108" customWidth="1"/>
    <col min="2" max="4" width="10.6640625" style="108" customWidth="1"/>
    <col min="5" max="5" width="18.88671875" style="108" customWidth="1"/>
    <col min="6" max="6" width="15.6640625" style="108" customWidth="1"/>
    <col min="7" max="7" width="10.6640625" style="108" customWidth="1"/>
    <col min="8" max="8" width="15.109375" style="108" customWidth="1"/>
    <col min="9" max="9" width="17.21875" style="108" customWidth="1"/>
    <col min="10" max="10" width="4.77734375" style="108" customWidth="1"/>
    <col min="11" max="16384" width="9" style="108"/>
  </cols>
  <sheetData>
    <row r="1" spans="1:10">
      <c r="I1" s="109" t="s">
        <v>42</v>
      </c>
      <c r="J1" s="110" t="s">
        <v>49</v>
      </c>
    </row>
    <row r="2" spans="1:10" ht="21">
      <c r="D2" s="111" t="s">
        <v>62</v>
      </c>
    </row>
    <row r="4" spans="1:10">
      <c r="A4" s="108" t="s">
        <v>52</v>
      </c>
      <c r="G4" s="112" t="s">
        <v>7</v>
      </c>
      <c r="H4" s="112"/>
      <c r="I4" s="112"/>
    </row>
    <row r="5" spans="1:10">
      <c r="A5" s="108" t="s">
        <v>53</v>
      </c>
      <c r="G5" s="113"/>
      <c r="H5" s="113"/>
      <c r="I5" s="113"/>
    </row>
    <row r="6" spans="1:10">
      <c r="A6" s="108" t="s">
        <v>54</v>
      </c>
      <c r="G6" s="113"/>
      <c r="H6" s="113"/>
      <c r="I6" s="113"/>
    </row>
    <row r="7" spans="1:10" ht="13.8" thickBot="1">
      <c r="G7" s="113"/>
      <c r="H7" s="113"/>
      <c r="I7" s="113"/>
    </row>
    <row r="8" spans="1:10" ht="18.75" customHeight="1">
      <c r="A8" s="151" t="s">
        <v>8</v>
      </c>
      <c r="B8" s="153" t="s">
        <v>9</v>
      </c>
      <c r="C8" s="154"/>
      <c r="D8" s="154"/>
      <c r="E8" s="155"/>
      <c r="F8" s="153" t="s">
        <v>10</v>
      </c>
      <c r="G8" s="154"/>
      <c r="H8" s="155"/>
      <c r="I8" s="156" t="s">
        <v>5</v>
      </c>
    </row>
    <row r="9" spans="1:10" ht="18.75" customHeight="1">
      <c r="A9" s="152"/>
      <c r="B9" s="114" t="s">
        <v>6</v>
      </c>
      <c r="C9" s="115" t="s">
        <v>11</v>
      </c>
      <c r="D9" s="116" t="s">
        <v>4</v>
      </c>
      <c r="E9" s="117" t="s">
        <v>9</v>
      </c>
      <c r="F9" s="114" t="s">
        <v>12</v>
      </c>
      <c r="G9" s="115" t="s">
        <v>11</v>
      </c>
      <c r="H9" s="117" t="s">
        <v>10</v>
      </c>
      <c r="I9" s="157"/>
    </row>
    <row r="10" spans="1:10" ht="18.75" customHeight="1">
      <c r="A10" s="152"/>
      <c r="B10" s="118" t="s">
        <v>13</v>
      </c>
      <c r="C10" s="119" t="s">
        <v>14</v>
      </c>
      <c r="D10" s="120" t="s">
        <v>15</v>
      </c>
      <c r="E10" s="121" t="s">
        <v>16</v>
      </c>
      <c r="F10" s="118" t="s">
        <v>17</v>
      </c>
      <c r="G10" s="119" t="s">
        <v>18</v>
      </c>
      <c r="H10" s="121" t="s">
        <v>16</v>
      </c>
      <c r="I10" s="122" t="s">
        <v>16</v>
      </c>
    </row>
    <row r="11" spans="1:10" ht="36" customHeight="1">
      <c r="A11" s="152"/>
      <c r="B11" s="123" t="s">
        <v>19</v>
      </c>
      <c r="C11" s="124" t="s">
        <v>20</v>
      </c>
      <c r="D11" s="125" t="s">
        <v>21</v>
      </c>
      <c r="E11" s="126" t="s">
        <v>44</v>
      </c>
      <c r="F11" s="123" t="s">
        <v>45</v>
      </c>
      <c r="G11" s="124" t="s">
        <v>46</v>
      </c>
      <c r="H11" s="127" t="s">
        <v>47</v>
      </c>
      <c r="I11" s="128" t="s">
        <v>48</v>
      </c>
    </row>
    <row r="12" spans="1:10" ht="17.55" customHeight="1">
      <c r="A12" s="22" t="s">
        <v>121</v>
      </c>
      <c r="B12" s="129">
        <v>618</v>
      </c>
      <c r="C12" s="130"/>
      <c r="D12" s="131">
        <v>0.85</v>
      </c>
      <c r="E12" s="132"/>
      <c r="F12" s="129">
        <v>428600</v>
      </c>
      <c r="G12" s="130"/>
      <c r="H12" s="132"/>
      <c r="I12" s="133"/>
    </row>
    <row r="13" spans="1:10" ht="17.55" customHeight="1">
      <c r="A13" s="22" t="s">
        <v>98</v>
      </c>
      <c r="B13" s="129">
        <v>618</v>
      </c>
      <c r="C13" s="130"/>
      <c r="D13" s="131">
        <v>0.85</v>
      </c>
      <c r="E13" s="132"/>
      <c r="F13" s="129">
        <v>376500</v>
      </c>
      <c r="G13" s="130"/>
      <c r="H13" s="132"/>
      <c r="I13" s="133"/>
    </row>
    <row r="14" spans="1:10" ht="17.55" customHeight="1">
      <c r="A14" s="22" t="s">
        <v>99</v>
      </c>
      <c r="B14" s="129">
        <v>618</v>
      </c>
      <c r="C14" s="130"/>
      <c r="D14" s="131">
        <v>0.85</v>
      </c>
      <c r="E14" s="132"/>
      <c r="F14" s="129">
        <v>386600</v>
      </c>
      <c r="G14" s="130"/>
      <c r="H14" s="132"/>
      <c r="I14" s="133"/>
    </row>
    <row r="15" spans="1:10" ht="17.55" customHeight="1">
      <c r="A15" s="22" t="s">
        <v>122</v>
      </c>
      <c r="B15" s="129">
        <v>618</v>
      </c>
      <c r="C15" s="130"/>
      <c r="D15" s="131">
        <v>0.85</v>
      </c>
      <c r="E15" s="132"/>
      <c r="F15" s="129">
        <v>359400</v>
      </c>
      <c r="G15" s="130"/>
      <c r="H15" s="132"/>
      <c r="I15" s="133"/>
    </row>
    <row r="16" spans="1:10" ht="17.55" customHeight="1">
      <c r="A16" s="22" t="s">
        <v>123</v>
      </c>
      <c r="B16" s="129">
        <v>618</v>
      </c>
      <c r="C16" s="130"/>
      <c r="D16" s="131">
        <v>0.85</v>
      </c>
      <c r="E16" s="132"/>
      <c r="F16" s="129">
        <v>302200</v>
      </c>
      <c r="G16" s="130"/>
      <c r="H16" s="132"/>
      <c r="I16" s="133"/>
    </row>
    <row r="17" spans="1:10" ht="17.55" customHeight="1">
      <c r="A17" s="22" t="s">
        <v>124</v>
      </c>
      <c r="B17" s="129">
        <v>618</v>
      </c>
      <c r="C17" s="130"/>
      <c r="D17" s="131">
        <v>0.85</v>
      </c>
      <c r="E17" s="132"/>
      <c r="F17" s="129">
        <v>319600</v>
      </c>
      <c r="G17" s="130"/>
      <c r="H17" s="132"/>
      <c r="I17" s="133"/>
    </row>
    <row r="18" spans="1:10" ht="17.55" customHeight="1">
      <c r="A18" s="22" t="s">
        <v>125</v>
      </c>
      <c r="B18" s="129">
        <v>618</v>
      </c>
      <c r="C18" s="130"/>
      <c r="D18" s="131">
        <v>0.85</v>
      </c>
      <c r="E18" s="132"/>
      <c r="F18" s="129">
        <v>298900</v>
      </c>
      <c r="G18" s="130"/>
      <c r="H18" s="132"/>
      <c r="I18" s="133"/>
    </row>
    <row r="19" spans="1:10" ht="17.55" customHeight="1">
      <c r="A19" s="22" t="s">
        <v>126</v>
      </c>
      <c r="B19" s="129">
        <v>618</v>
      </c>
      <c r="C19" s="130"/>
      <c r="D19" s="131">
        <v>0.85</v>
      </c>
      <c r="E19" s="132"/>
      <c r="F19" s="129">
        <v>297800</v>
      </c>
      <c r="G19" s="130"/>
      <c r="H19" s="132"/>
      <c r="I19" s="133"/>
    </row>
    <row r="20" spans="1:10" ht="17.55" customHeight="1">
      <c r="A20" s="22" t="s">
        <v>127</v>
      </c>
      <c r="B20" s="129">
        <v>618</v>
      </c>
      <c r="C20" s="130"/>
      <c r="D20" s="131">
        <v>0.85</v>
      </c>
      <c r="E20" s="132"/>
      <c r="F20" s="129">
        <v>300600</v>
      </c>
      <c r="G20" s="130"/>
      <c r="H20" s="132"/>
      <c r="I20" s="133"/>
    </row>
    <row r="21" spans="1:10" ht="17.55" customHeight="1">
      <c r="A21" s="22" t="s">
        <v>128</v>
      </c>
      <c r="B21" s="129">
        <v>618</v>
      </c>
      <c r="C21" s="130"/>
      <c r="D21" s="131">
        <v>0.85</v>
      </c>
      <c r="E21" s="132"/>
      <c r="F21" s="129">
        <v>316600</v>
      </c>
      <c r="G21" s="130"/>
      <c r="H21" s="132"/>
      <c r="I21" s="133"/>
    </row>
    <row r="22" spans="1:10" ht="17.55" customHeight="1">
      <c r="A22" s="22" t="s">
        <v>129</v>
      </c>
      <c r="B22" s="129">
        <v>618</v>
      </c>
      <c r="C22" s="130"/>
      <c r="D22" s="131">
        <v>0.85</v>
      </c>
      <c r="E22" s="132"/>
      <c r="F22" s="129">
        <v>314800</v>
      </c>
      <c r="G22" s="130"/>
      <c r="H22" s="132"/>
      <c r="I22" s="133"/>
    </row>
    <row r="23" spans="1:10" ht="17.55" customHeight="1" thickBot="1">
      <c r="A23" s="22" t="s">
        <v>130</v>
      </c>
      <c r="B23" s="129">
        <v>618</v>
      </c>
      <c r="C23" s="130"/>
      <c r="D23" s="134">
        <v>0.85</v>
      </c>
      <c r="E23" s="132"/>
      <c r="F23" s="129">
        <v>392900</v>
      </c>
      <c r="G23" s="130"/>
      <c r="H23" s="132"/>
      <c r="I23" s="133"/>
    </row>
    <row r="24" spans="1:10" ht="17.55" customHeight="1" thickBot="1">
      <c r="A24" s="135" t="s">
        <v>22</v>
      </c>
      <c r="B24" s="136"/>
      <c r="C24" s="137"/>
      <c r="D24" s="137"/>
      <c r="E24" s="138"/>
      <c r="F24" s="139">
        <v>4094500</v>
      </c>
      <c r="G24" s="137"/>
      <c r="H24" s="138"/>
      <c r="I24" s="140"/>
      <c r="J24" s="141"/>
    </row>
    <row r="25" spans="1:10" ht="17.55" customHeight="1">
      <c r="A25" s="142"/>
      <c r="B25" s="113"/>
      <c r="C25" s="113"/>
      <c r="D25" s="113"/>
      <c r="E25" s="113"/>
      <c r="F25" s="113"/>
      <c r="G25" s="113"/>
      <c r="H25" s="143"/>
      <c r="I25" s="143"/>
    </row>
    <row r="26" spans="1:10">
      <c r="A26" s="158" t="s">
        <v>24</v>
      </c>
      <c r="B26" s="158"/>
      <c r="C26" s="158"/>
      <c r="D26" s="158"/>
      <c r="E26" s="158"/>
      <c r="F26" s="158"/>
      <c r="G26" s="158"/>
      <c r="H26" s="158"/>
      <c r="I26" s="158"/>
    </row>
    <row r="27" spans="1:10">
      <c r="A27" s="158" t="s">
        <v>25</v>
      </c>
      <c r="B27" s="158"/>
      <c r="C27" s="158"/>
      <c r="D27" s="158"/>
      <c r="E27" s="158"/>
      <c r="F27" s="158"/>
      <c r="G27" s="158"/>
      <c r="H27" s="158"/>
      <c r="I27" s="158"/>
    </row>
    <row r="28" spans="1:10">
      <c r="A28" s="158" t="s">
        <v>26</v>
      </c>
      <c r="B28" s="158"/>
      <c r="C28" s="158"/>
      <c r="D28" s="158"/>
      <c r="E28" s="158"/>
      <c r="F28" s="158"/>
      <c r="G28" s="158"/>
      <c r="H28" s="158"/>
      <c r="I28" s="158"/>
    </row>
    <row r="29" spans="1:10">
      <c r="A29" s="159" t="s">
        <v>134</v>
      </c>
      <c r="B29" s="159"/>
      <c r="C29" s="159"/>
      <c r="D29" s="159"/>
      <c r="E29" s="159"/>
      <c r="F29" s="159"/>
      <c r="G29" s="159"/>
      <c r="H29" s="159"/>
      <c r="I29" s="159"/>
    </row>
    <row r="30" spans="1:10">
      <c r="A30" s="144" t="s">
        <v>135</v>
      </c>
      <c r="B30" s="150"/>
      <c r="C30" s="150"/>
      <c r="D30" s="150"/>
      <c r="E30" s="150"/>
      <c r="F30" s="150"/>
      <c r="G30" s="150"/>
      <c r="H30" s="150"/>
      <c r="I30" s="150"/>
    </row>
    <row r="31" spans="1:10">
      <c r="A31" s="158" t="str">
        <f>"注５：入札金額算定においては，力率は"&amp;TEXT(D12,"#%")&amp;"とする。"</f>
        <v>注５：入札金額算定においては，力率は85%とする。</v>
      </c>
      <c r="B31" s="158"/>
      <c r="C31" s="158"/>
      <c r="D31" s="158"/>
      <c r="E31" s="158"/>
      <c r="F31" s="158"/>
      <c r="G31" s="158"/>
      <c r="H31" s="158"/>
      <c r="I31" s="158"/>
    </row>
    <row r="33" spans="1:10">
      <c r="A33" s="144" t="s">
        <v>29</v>
      </c>
    </row>
    <row r="34" spans="1:10">
      <c r="I34" s="109" t="s">
        <v>42</v>
      </c>
      <c r="J34" s="110" t="s">
        <v>51</v>
      </c>
    </row>
    <row r="35" spans="1:10" ht="21">
      <c r="D35" s="111" t="s">
        <v>62</v>
      </c>
      <c r="E35" s="111"/>
    </row>
    <row r="37" spans="1:10">
      <c r="A37" s="108" t="s">
        <v>52</v>
      </c>
      <c r="G37" s="112" t="s">
        <v>7</v>
      </c>
      <c r="H37" s="112"/>
      <c r="I37" s="112"/>
    </row>
    <row r="38" spans="1:10">
      <c r="A38" s="108" t="s">
        <v>55</v>
      </c>
      <c r="G38" s="113"/>
      <c r="H38" s="113"/>
      <c r="I38" s="113"/>
    </row>
    <row r="39" spans="1:10">
      <c r="A39" s="108" t="s">
        <v>54</v>
      </c>
      <c r="G39" s="113"/>
      <c r="H39" s="113"/>
      <c r="I39" s="113"/>
    </row>
    <row r="40" spans="1:10" ht="13.8" thickBot="1">
      <c r="G40" s="113"/>
      <c r="H40" s="113"/>
      <c r="I40" s="113"/>
    </row>
    <row r="41" spans="1:10" ht="18.75" customHeight="1">
      <c r="A41" s="151" t="s">
        <v>8</v>
      </c>
      <c r="B41" s="153" t="s">
        <v>9</v>
      </c>
      <c r="C41" s="154"/>
      <c r="D41" s="154"/>
      <c r="E41" s="155"/>
      <c r="F41" s="153" t="s">
        <v>10</v>
      </c>
      <c r="G41" s="154"/>
      <c r="H41" s="155"/>
      <c r="I41" s="156" t="s">
        <v>5</v>
      </c>
    </row>
    <row r="42" spans="1:10" ht="18.75" customHeight="1">
      <c r="A42" s="152"/>
      <c r="B42" s="114" t="s">
        <v>6</v>
      </c>
      <c r="C42" s="115" t="s">
        <v>11</v>
      </c>
      <c r="D42" s="116" t="s">
        <v>4</v>
      </c>
      <c r="E42" s="117" t="s">
        <v>9</v>
      </c>
      <c r="F42" s="114" t="s">
        <v>12</v>
      </c>
      <c r="G42" s="115" t="s">
        <v>11</v>
      </c>
      <c r="H42" s="117" t="s">
        <v>10</v>
      </c>
      <c r="I42" s="157"/>
    </row>
    <row r="43" spans="1:10" ht="18.75" customHeight="1">
      <c r="A43" s="152"/>
      <c r="B43" s="118" t="s">
        <v>13</v>
      </c>
      <c r="C43" s="119" t="s">
        <v>14</v>
      </c>
      <c r="D43" s="120" t="s">
        <v>15</v>
      </c>
      <c r="E43" s="121" t="s">
        <v>16</v>
      </c>
      <c r="F43" s="118" t="s">
        <v>17</v>
      </c>
      <c r="G43" s="119" t="s">
        <v>18</v>
      </c>
      <c r="H43" s="121" t="s">
        <v>16</v>
      </c>
      <c r="I43" s="122" t="s">
        <v>16</v>
      </c>
    </row>
    <row r="44" spans="1:10" ht="36" customHeight="1">
      <c r="A44" s="152"/>
      <c r="B44" s="123" t="s">
        <v>19</v>
      </c>
      <c r="C44" s="124" t="s">
        <v>20</v>
      </c>
      <c r="D44" s="125" t="s">
        <v>21</v>
      </c>
      <c r="E44" s="126" t="s">
        <v>44</v>
      </c>
      <c r="F44" s="123" t="s">
        <v>45</v>
      </c>
      <c r="G44" s="124" t="s">
        <v>46</v>
      </c>
      <c r="H44" s="127" t="s">
        <v>47</v>
      </c>
      <c r="I44" s="128" t="s">
        <v>48</v>
      </c>
    </row>
    <row r="45" spans="1:10" ht="17.55" customHeight="1">
      <c r="A45" s="22" t="str">
        <f t="shared" ref="A45:A56" si="0">A12</f>
        <v>令和７年10月</v>
      </c>
      <c r="B45" s="129">
        <v>82</v>
      </c>
      <c r="C45" s="130"/>
      <c r="D45" s="131">
        <v>0.85</v>
      </c>
      <c r="E45" s="132"/>
      <c r="F45" s="129">
        <v>9800</v>
      </c>
      <c r="G45" s="130"/>
      <c r="H45" s="132"/>
      <c r="I45" s="133"/>
      <c r="J45" s="145"/>
    </row>
    <row r="46" spans="1:10" ht="17.55" customHeight="1">
      <c r="A46" s="22" t="str">
        <f t="shared" si="0"/>
        <v>令和７年11月</v>
      </c>
      <c r="B46" s="129">
        <v>82</v>
      </c>
      <c r="C46" s="130"/>
      <c r="D46" s="131">
        <v>0.85</v>
      </c>
      <c r="E46" s="132"/>
      <c r="F46" s="129">
        <v>9300</v>
      </c>
      <c r="G46" s="130"/>
      <c r="H46" s="132"/>
      <c r="I46" s="133"/>
      <c r="J46" s="145"/>
    </row>
    <row r="47" spans="1:10" ht="17.55" customHeight="1">
      <c r="A47" s="22" t="str">
        <f t="shared" si="0"/>
        <v>令和７年12月</v>
      </c>
      <c r="B47" s="129">
        <v>82</v>
      </c>
      <c r="C47" s="130"/>
      <c r="D47" s="131">
        <v>0.85</v>
      </c>
      <c r="E47" s="132"/>
      <c r="F47" s="129">
        <v>10000</v>
      </c>
      <c r="G47" s="130"/>
      <c r="H47" s="132"/>
      <c r="I47" s="133"/>
      <c r="J47" s="145"/>
    </row>
    <row r="48" spans="1:10" ht="17.55" customHeight="1">
      <c r="A48" s="22" t="str">
        <f t="shared" si="0"/>
        <v>令和８年１月</v>
      </c>
      <c r="B48" s="129">
        <v>82</v>
      </c>
      <c r="C48" s="130"/>
      <c r="D48" s="131">
        <v>0.85</v>
      </c>
      <c r="E48" s="132"/>
      <c r="F48" s="129">
        <v>9700</v>
      </c>
      <c r="G48" s="130"/>
      <c r="H48" s="132"/>
      <c r="I48" s="133"/>
      <c r="J48" s="145"/>
    </row>
    <row r="49" spans="1:10" ht="17.55" customHeight="1">
      <c r="A49" s="22" t="str">
        <f t="shared" si="0"/>
        <v>令和８年２月</v>
      </c>
      <c r="B49" s="129">
        <v>82</v>
      </c>
      <c r="C49" s="130"/>
      <c r="D49" s="131">
        <v>0.85</v>
      </c>
      <c r="E49" s="132"/>
      <c r="F49" s="129">
        <v>8700</v>
      </c>
      <c r="G49" s="130"/>
      <c r="H49" s="132"/>
      <c r="I49" s="133"/>
      <c r="J49" s="145"/>
    </row>
    <row r="50" spans="1:10" ht="17.55" customHeight="1">
      <c r="A50" s="22" t="str">
        <f t="shared" si="0"/>
        <v>令和８年３月</v>
      </c>
      <c r="B50" s="129">
        <v>82</v>
      </c>
      <c r="C50" s="130"/>
      <c r="D50" s="131">
        <v>0.85</v>
      </c>
      <c r="E50" s="132"/>
      <c r="F50" s="129">
        <v>9700</v>
      </c>
      <c r="G50" s="130"/>
      <c r="H50" s="132"/>
      <c r="I50" s="133"/>
      <c r="J50" s="145"/>
    </row>
    <row r="51" spans="1:10" ht="17.55" customHeight="1">
      <c r="A51" s="22" t="str">
        <f t="shared" si="0"/>
        <v>令和８年４月</v>
      </c>
      <c r="B51" s="129">
        <v>82</v>
      </c>
      <c r="C51" s="130"/>
      <c r="D51" s="131">
        <v>0.85</v>
      </c>
      <c r="E51" s="132"/>
      <c r="F51" s="129">
        <v>8600</v>
      </c>
      <c r="G51" s="130"/>
      <c r="H51" s="132"/>
      <c r="I51" s="133"/>
      <c r="J51" s="145"/>
    </row>
    <row r="52" spans="1:10" ht="17.55" customHeight="1">
      <c r="A52" s="22" t="str">
        <f t="shared" si="0"/>
        <v>令和８年５月</v>
      </c>
      <c r="B52" s="129">
        <v>82</v>
      </c>
      <c r="C52" s="130"/>
      <c r="D52" s="131">
        <v>0.85</v>
      </c>
      <c r="E52" s="132"/>
      <c r="F52" s="129">
        <v>9000</v>
      </c>
      <c r="G52" s="130"/>
      <c r="H52" s="132"/>
      <c r="I52" s="133"/>
      <c r="J52" s="145"/>
    </row>
    <row r="53" spans="1:10" ht="17.55" customHeight="1">
      <c r="A53" s="22" t="str">
        <f t="shared" si="0"/>
        <v>令和８年６月</v>
      </c>
      <c r="B53" s="129">
        <v>82</v>
      </c>
      <c r="C53" s="130"/>
      <c r="D53" s="131">
        <v>0.85</v>
      </c>
      <c r="E53" s="132"/>
      <c r="F53" s="129">
        <v>8900</v>
      </c>
      <c r="G53" s="130"/>
      <c r="H53" s="132"/>
      <c r="I53" s="133"/>
      <c r="J53" s="145"/>
    </row>
    <row r="54" spans="1:10" ht="17.55" customHeight="1">
      <c r="A54" s="22" t="str">
        <f t="shared" si="0"/>
        <v>令和８年７月</v>
      </c>
      <c r="B54" s="129">
        <v>82</v>
      </c>
      <c r="C54" s="130"/>
      <c r="D54" s="131">
        <v>0.85</v>
      </c>
      <c r="E54" s="132"/>
      <c r="F54" s="129">
        <v>8800</v>
      </c>
      <c r="G54" s="130"/>
      <c r="H54" s="132"/>
      <c r="I54" s="133"/>
      <c r="J54" s="145"/>
    </row>
    <row r="55" spans="1:10" ht="17.55" customHeight="1">
      <c r="A55" s="22" t="str">
        <f t="shared" si="0"/>
        <v>令和８年８月</v>
      </c>
      <c r="B55" s="129">
        <v>82</v>
      </c>
      <c r="C55" s="130"/>
      <c r="D55" s="131">
        <v>0.85</v>
      </c>
      <c r="E55" s="132"/>
      <c r="F55" s="129">
        <v>10300</v>
      </c>
      <c r="G55" s="130"/>
      <c r="H55" s="132"/>
      <c r="I55" s="133"/>
      <c r="J55" s="145"/>
    </row>
    <row r="56" spans="1:10" ht="17.55" customHeight="1" thickBot="1">
      <c r="A56" s="28" t="str">
        <f t="shared" si="0"/>
        <v>令和８年９月</v>
      </c>
      <c r="B56" s="129">
        <v>82</v>
      </c>
      <c r="C56" s="130"/>
      <c r="D56" s="134">
        <v>0.85</v>
      </c>
      <c r="E56" s="132"/>
      <c r="F56" s="129">
        <v>10800</v>
      </c>
      <c r="G56" s="130"/>
      <c r="H56" s="132"/>
      <c r="I56" s="133"/>
      <c r="J56" s="145"/>
    </row>
    <row r="57" spans="1:10" ht="17.55" customHeight="1" thickBot="1">
      <c r="A57" s="135" t="s">
        <v>22</v>
      </c>
      <c r="B57" s="136"/>
      <c r="C57" s="137"/>
      <c r="D57" s="137"/>
      <c r="E57" s="138"/>
      <c r="F57" s="139">
        <v>113600</v>
      </c>
      <c r="G57" s="137"/>
      <c r="H57" s="138"/>
      <c r="I57" s="140"/>
      <c r="J57" s="146"/>
    </row>
    <row r="58" spans="1:10" ht="17.55" customHeight="1">
      <c r="A58" s="142"/>
      <c r="B58" s="113"/>
      <c r="C58" s="113"/>
      <c r="D58" s="113"/>
      <c r="E58" s="113"/>
      <c r="F58" s="113"/>
      <c r="G58" s="113"/>
      <c r="H58" s="143"/>
      <c r="I58" s="143"/>
    </row>
    <row r="59" spans="1:10">
      <c r="A59" s="158" t="s">
        <v>24</v>
      </c>
      <c r="B59" s="158"/>
      <c r="C59" s="158"/>
      <c r="D59" s="158"/>
      <c r="E59" s="158"/>
      <c r="F59" s="158"/>
      <c r="G59" s="158"/>
      <c r="H59" s="158"/>
      <c r="I59" s="158"/>
    </row>
    <row r="60" spans="1:10">
      <c r="A60" s="158" t="s">
        <v>25</v>
      </c>
      <c r="B60" s="158"/>
      <c r="C60" s="158"/>
      <c r="D60" s="158"/>
      <c r="E60" s="158"/>
      <c r="F60" s="158"/>
      <c r="G60" s="158"/>
      <c r="H60" s="158"/>
      <c r="I60" s="158"/>
    </row>
    <row r="61" spans="1:10">
      <c r="A61" s="158" t="s">
        <v>26</v>
      </c>
      <c r="B61" s="158"/>
      <c r="C61" s="158"/>
      <c r="D61" s="158"/>
      <c r="E61" s="158"/>
      <c r="F61" s="158"/>
      <c r="G61" s="158"/>
      <c r="H61" s="158"/>
      <c r="I61" s="158"/>
    </row>
    <row r="62" spans="1:10">
      <c r="A62" s="159" t="s">
        <v>134</v>
      </c>
      <c r="B62" s="159"/>
      <c r="C62" s="159"/>
      <c r="D62" s="159"/>
      <c r="E62" s="159"/>
      <c r="F62" s="159"/>
      <c r="G62" s="159"/>
      <c r="H62" s="159"/>
      <c r="I62" s="159"/>
    </row>
    <row r="63" spans="1:10">
      <c r="A63" s="144" t="s">
        <v>135</v>
      </c>
      <c r="B63" s="150"/>
      <c r="C63" s="150"/>
      <c r="D63" s="150"/>
      <c r="E63" s="150"/>
      <c r="F63" s="150"/>
      <c r="G63" s="150"/>
      <c r="H63" s="150"/>
      <c r="I63" s="150"/>
    </row>
    <row r="64" spans="1:10">
      <c r="A64" s="158" t="str">
        <f>"注５：入札金額算定においては，力率は"&amp;TEXT(D45,"#%")&amp;"とする。"</f>
        <v>注５：入札金額算定においては，力率は85%とする。</v>
      </c>
      <c r="B64" s="158"/>
      <c r="C64" s="158"/>
      <c r="D64" s="158"/>
      <c r="E64" s="158"/>
      <c r="F64" s="158"/>
      <c r="G64" s="158"/>
      <c r="H64" s="158"/>
      <c r="I64" s="158"/>
    </row>
    <row r="66" spans="1:10">
      <c r="A66" s="144" t="s">
        <v>29</v>
      </c>
    </row>
    <row r="67" spans="1:10">
      <c r="I67" s="109" t="s">
        <v>42</v>
      </c>
      <c r="J67" s="110" t="s">
        <v>50</v>
      </c>
    </row>
    <row r="68" spans="1:10" ht="21">
      <c r="D68" s="111" t="s">
        <v>62</v>
      </c>
      <c r="E68" s="111"/>
    </row>
    <row r="70" spans="1:10">
      <c r="A70" s="108" t="s">
        <v>52</v>
      </c>
      <c r="G70" s="112" t="s">
        <v>7</v>
      </c>
      <c r="H70" s="112"/>
      <c r="I70" s="112"/>
    </row>
    <row r="71" spans="1:10">
      <c r="A71" s="108" t="s">
        <v>56</v>
      </c>
      <c r="G71" s="113"/>
      <c r="H71" s="113"/>
      <c r="I71" s="113"/>
    </row>
    <row r="72" spans="1:10">
      <c r="A72" s="108" t="s">
        <v>57</v>
      </c>
      <c r="G72" s="113"/>
      <c r="H72" s="113"/>
      <c r="I72" s="113"/>
    </row>
    <row r="73" spans="1:10" ht="13.8" thickBot="1"/>
    <row r="74" spans="1:10" ht="18.75" customHeight="1">
      <c r="A74" s="151" t="s">
        <v>8</v>
      </c>
      <c r="B74" s="153" t="s">
        <v>9</v>
      </c>
      <c r="C74" s="154"/>
      <c r="D74" s="154"/>
      <c r="E74" s="155"/>
      <c r="F74" s="153" t="s">
        <v>10</v>
      </c>
      <c r="G74" s="154"/>
      <c r="H74" s="155"/>
      <c r="I74" s="156" t="s">
        <v>5</v>
      </c>
    </row>
    <row r="75" spans="1:10" ht="18.75" customHeight="1">
      <c r="A75" s="152"/>
      <c r="B75" s="114" t="s">
        <v>6</v>
      </c>
      <c r="C75" s="115" t="s">
        <v>11</v>
      </c>
      <c r="D75" s="116" t="s">
        <v>4</v>
      </c>
      <c r="E75" s="117" t="s">
        <v>9</v>
      </c>
      <c r="F75" s="114" t="s">
        <v>12</v>
      </c>
      <c r="G75" s="115" t="s">
        <v>11</v>
      </c>
      <c r="H75" s="117" t="s">
        <v>10</v>
      </c>
      <c r="I75" s="157"/>
    </row>
    <row r="76" spans="1:10" ht="18.75" customHeight="1">
      <c r="A76" s="152"/>
      <c r="B76" s="118" t="s">
        <v>13</v>
      </c>
      <c r="C76" s="119" t="s">
        <v>14</v>
      </c>
      <c r="D76" s="120" t="s">
        <v>15</v>
      </c>
      <c r="E76" s="121" t="s">
        <v>16</v>
      </c>
      <c r="F76" s="118" t="s">
        <v>17</v>
      </c>
      <c r="G76" s="119" t="s">
        <v>18</v>
      </c>
      <c r="H76" s="121" t="s">
        <v>16</v>
      </c>
      <c r="I76" s="122" t="s">
        <v>16</v>
      </c>
    </row>
    <row r="77" spans="1:10" ht="36" customHeight="1">
      <c r="A77" s="152"/>
      <c r="B77" s="123" t="s">
        <v>19</v>
      </c>
      <c r="C77" s="124" t="s">
        <v>20</v>
      </c>
      <c r="D77" s="125" t="s">
        <v>21</v>
      </c>
      <c r="E77" s="126" t="s">
        <v>44</v>
      </c>
      <c r="F77" s="123" t="s">
        <v>45</v>
      </c>
      <c r="G77" s="124" t="s">
        <v>46</v>
      </c>
      <c r="H77" s="127" t="s">
        <v>47</v>
      </c>
      <c r="I77" s="128" t="s">
        <v>48</v>
      </c>
    </row>
    <row r="78" spans="1:10" ht="17.55" customHeight="1">
      <c r="A78" s="22" t="str">
        <f t="shared" ref="A78:A89" si="1">A45</f>
        <v>令和７年10月</v>
      </c>
      <c r="B78" s="129">
        <v>46</v>
      </c>
      <c r="C78" s="130"/>
      <c r="D78" s="131">
        <v>0.85</v>
      </c>
      <c r="E78" s="132"/>
      <c r="F78" s="129">
        <v>0</v>
      </c>
      <c r="G78" s="130"/>
      <c r="H78" s="132"/>
      <c r="I78" s="133"/>
    </row>
    <row r="79" spans="1:10" ht="17.55" customHeight="1">
      <c r="A79" s="22" t="str">
        <f t="shared" si="1"/>
        <v>令和７年11月</v>
      </c>
      <c r="B79" s="129">
        <v>46</v>
      </c>
      <c r="C79" s="130"/>
      <c r="D79" s="131">
        <v>0.85</v>
      </c>
      <c r="E79" s="132"/>
      <c r="F79" s="129">
        <v>0</v>
      </c>
      <c r="G79" s="130"/>
      <c r="H79" s="132"/>
      <c r="I79" s="133"/>
    </row>
    <row r="80" spans="1:10" ht="17.55" customHeight="1">
      <c r="A80" s="22" t="str">
        <f t="shared" si="1"/>
        <v>令和７年12月</v>
      </c>
      <c r="B80" s="129">
        <v>46</v>
      </c>
      <c r="C80" s="130"/>
      <c r="D80" s="131">
        <v>0.85</v>
      </c>
      <c r="E80" s="132"/>
      <c r="F80" s="129">
        <v>10</v>
      </c>
      <c r="G80" s="130"/>
      <c r="H80" s="132"/>
      <c r="I80" s="133"/>
    </row>
    <row r="81" spans="1:10" ht="17.55" customHeight="1">
      <c r="A81" s="22" t="str">
        <f t="shared" si="1"/>
        <v>令和８年１月</v>
      </c>
      <c r="B81" s="129">
        <v>46</v>
      </c>
      <c r="C81" s="130"/>
      <c r="D81" s="131">
        <v>0.85</v>
      </c>
      <c r="E81" s="132"/>
      <c r="F81" s="129">
        <v>0</v>
      </c>
      <c r="G81" s="130"/>
      <c r="H81" s="132"/>
      <c r="I81" s="133"/>
    </row>
    <row r="82" spans="1:10" ht="17.55" customHeight="1">
      <c r="A82" s="22" t="str">
        <f t="shared" si="1"/>
        <v>令和８年２月</v>
      </c>
      <c r="B82" s="129">
        <v>46</v>
      </c>
      <c r="C82" s="130"/>
      <c r="D82" s="131">
        <v>0.85</v>
      </c>
      <c r="E82" s="132"/>
      <c r="F82" s="129">
        <v>0</v>
      </c>
      <c r="G82" s="130"/>
      <c r="H82" s="132"/>
      <c r="I82" s="133"/>
    </row>
    <row r="83" spans="1:10" ht="17.55" customHeight="1">
      <c r="A83" s="22" t="str">
        <f t="shared" si="1"/>
        <v>令和８年３月</v>
      </c>
      <c r="B83" s="129">
        <v>46</v>
      </c>
      <c r="C83" s="130"/>
      <c r="D83" s="131">
        <v>0.85</v>
      </c>
      <c r="E83" s="132"/>
      <c r="F83" s="129">
        <v>0</v>
      </c>
      <c r="G83" s="130"/>
      <c r="H83" s="132"/>
      <c r="I83" s="133"/>
    </row>
    <row r="84" spans="1:10" ht="17.55" customHeight="1">
      <c r="A84" s="22" t="str">
        <f t="shared" si="1"/>
        <v>令和８年４月</v>
      </c>
      <c r="B84" s="129">
        <v>46</v>
      </c>
      <c r="C84" s="130"/>
      <c r="D84" s="131">
        <v>0.85</v>
      </c>
      <c r="E84" s="132"/>
      <c r="F84" s="129">
        <v>0</v>
      </c>
      <c r="G84" s="130"/>
      <c r="H84" s="132"/>
      <c r="I84" s="133"/>
    </row>
    <row r="85" spans="1:10" ht="17.55" customHeight="1">
      <c r="A85" s="22" t="str">
        <f t="shared" si="1"/>
        <v>令和８年５月</v>
      </c>
      <c r="B85" s="129">
        <v>46</v>
      </c>
      <c r="C85" s="130"/>
      <c r="D85" s="131">
        <v>0.85</v>
      </c>
      <c r="E85" s="132"/>
      <c r="F85" s="129">
        <v>10</v>
      </c>
      <c r="G85" s="130"/>
      <c r="H85" s="132"/>
      <c r="I85" s="133"/>
    </row>
    <row r="86" spans="1:10" ht="17.55" customHeight="1">
      <c r="A86" s="22" t="str">
        <f t="shared" si="1"/>
        <v>令和８年６月</v>
      </c>
      <c r="B86" s="129">
        <v>46</v>
      </c>
      <c r="C86" s="130"/>
      <c r="D86" s="131">
        <v>0.85</v>
      </c>
      <c r="E86" s="132"/>
      <c r="F86" s="129">
        <v>0</v>
      </c>
      <c r="G86" s="130"/>
      <c r="H86" s="132"/>
      <c r="I86" s="133"/>
    </row>
    <row r="87" spans="1:10" ht="17.55" customHeight="1">
      <c r="A87" s="22" t="str">
        <f t="shared" si="1"/>
        <v>令和８年７月</v>
      </c>
      <c r="B87" s="129">
        <v>46</v>
      </c>
      <c r="C87" s="130"/>
      <c r="D87" s="131">
        <v>0.85</v>
      </c>
      <c r="E87" s="132"/>
      <c r="F87" s="129">
        <v>10</v>
      </c>
      <c r="G87" s="130"/>
      <c r="H87" s="132"/>
      <c r="I87" s="133"/>
    </row>
    <row r="88" spans="1:10" ht="17.55" customHeight="1">
      <c r="A88" s="22" t="str">
        <f t="shared" si="1"/>
        <v>令和８年８月</v>
      </c>
      <c r="B88" s="129">
        <v>46</v>
      </c>
      <c r="C88" s="130"/>
      <c r="D88" s="131">
        <v>0.85</v>
      </c>
      <c r="E88" s="132"/>
      <c r="F88" s="129">
        <v>0</v>
      </c>
      <c r="G88" s="130"/>
      <c r="H88" s="132"/>
      <c r="I88" s="133"/>
    </row>
    <row r="89" spans="1:10" ht="17.55" customHeight="1" thickBot="1">
      <c r="A89" s="28" t="str">
        <f t="shared" si="1"/>
        <v>令和８年９月</v>
      </c>
      <c r="B89" s="129">
        <v>46</v>
      </c>
      <c r="C89" s="130"/>
      <c r="D89" s="134">
        <v>0.85</v>
      </c>
      <c r="E89" s="132"/>
      <c r="F89" s="129">
        <v>700</v>
      </c>
      <c r="G89" s="130"/>
      <c r="H89" s="132"/>
      <c r="I89" s="133"/>
    </row>
    <row r="90" spans="1:10" ht="17.55" customHeight="1" thickBot="1">
      <c r="A90" s="135" t="s">
        <v>22</v>
      </c>
      <c r="B90" s="147"/>
      <c r="C90" s="148"/>
      <c r="D90" s="137"/>
      <c r="E90" s="138"/>
      <c r="F90" s="139">
        <v>730</v>
      </c>
      <c r="G90" s="137"/>
      <c r="H90" s="138"/>
      <c r="I90" s="140"/>
      <c r="J90" s="141"/>
    </row>
    <row r="91" spans="1:10" ht="17.55" customHeight="1">
      <c r="A91" s="142"/>
      <c r="B91" s="113"/>
      <c r="C91" s="113"/>
      <c r="D91" s="113"/>
      <c r="E91" s="113"/>
      <c r="F91" s="113"/>
      <c r="G91" s="113"/>
      <c r="H91" s="143"/>
      <c r="I91" s="143"/>
    </row>
    <row r="92" spans="1:10">
      <c r="A92" s="158" t="s">
        <v>24</v>
      </c>
      <c r="B92" s="158"/>
      <c r="C92" s="158"/>
      <c r="D92" s="158"/>
      <c r="E92" s="158"/>
      <c r="F92" s="158"/>
      <c r="G92" s="158"/>
      <c r="H92" s="158"/>
      <c r="I92" s="158"/>
    </row>
    <row r="93" spans="1:10">
      <c r="A93" s="158" t="s">
        <v>25</v>
      </c>
      <c r="B93" s="158"/>
      <c r="C93" s="158"/>
      <c r="D93" s="158"/>
      <c r="E93" s="158"/>
      <c r="F93" s="158"/>
      <c r="G93" s="158"/>
      <c r="H93" s="158"/>
      <c r="I93" s="158"/>
    </row>
    <row r="94" spans="1:10">
      <c r="A94" s="158" t="s">
        <v>26</v>
      </c>
      <c r="B94" s="158"/>
      <c r="C94" s="158"/>
      <c r="D94" s="158"/>
      <c r="E94" s="158"/>
      <c r="F94" s="158"/>
      <c r="G94" s="158"/>
      <c r="H94" s="158"/>
      <c r="I94" s="158"/>
    </row>
    <row r="95" spans="1:10">
      <c r="A95" s="159" t="s">
        <v>134</v>
      </c>
      <c r="B95" s="159"/>
      <c r="C95" s="159"/>
      <c r="D95" s="159"/>
      <c r="E95" s="159"/>
      <c r="F95" s="159"/>
      <c r="G95" s="159"/>
      <c r="H95" s="159"/>
      <c r="I95" s="159"/>
    </row>
    <row r="96" spans="1:10">
      <c r="A96" s="144" t="s">
        <v>135</v>
      </c>
      <c r="B96" s="150"/>
      <c r="C96" s="150"/>
      <c r="D96" s="150"/>
      <c r="E96" s="150"/>
      <c r="F96" s="150"/>
      <c r="G96" s="150"/>
      <c r="H96" s="150"/>
      <c r="I96" s="150"/>
    </row>
    <row r="97" spans="1:9">
      <c r="A97" s="158" t="str">
        <f>"注５：入札金額算定においては，力率は"&amp;TEXT(D78,"#%")&amp;"とする。"</f>
        <v>注５：入札金額算定においては，力率は85%とする。</v>
      </c>
      <c r="B97" s="158"/>
      <c r="C97" s="158"/>
      <c r="D97" s="158"/>
      <c r="E97" s="158"/>
      <c r="F97" s="158"/>
      <c r="G97" s="158"/>
      <c r="H97" s="158"/>
      <c r="I97" s="158"/>
    </row>
    <row r="99" spans="1:9">
      <c r="A99" s="144" t="s">
        <v>29</v>
      </c>
    </row>
  </sheetData>
  <mergeCells count="27">
    <mergeCell ref="A93:I93"/>
    <mergeCell ref="A94:I94"/>
    <mergeCell ref="A95:I95"/>
    <mergeCell ref="A97:I97"/>
    <mergeCell ref="A74:A77"/>
    <mergeCell ref="B74:E74"/>
    <mergeCell ref="F74:H74"/>
    <mergeCell ref="I74:I75"/>
    <mergeCell ref="A92:I92"/>
    <mergeCell ref="A59:I59"/>
    <mergeCell ref="A60:I60"/>
    <mergeCell ref="A61:I61"/>
    <mergeCell ref="A62:I62"/>
    <mergeCell ref="A64:I64"/>
    <mergeCell ref="A27:I27"/>
    <mergeCell ref="A28:I28"/>
    <mergeCell ref="A29:I29"/>
    <mergeCell ref="A31:I31"/>
    <mergeCell ref="A41:A44"/>
    <mergeCell ref="B41:E41"/>
    <mergeCell ref="F41:H41"/>
    <mergeCell ref="I41:I42"/>
    <mergeCell ref="A8:A11"/>
    <mergeCell ref="B8:E8"/>
    <mergeCell ref="F8:H8"/>
    <mergeCell ref="I8:I9"/>
    <mergeCell ref="A26:I26"/>
  </mergeCells>
  <phoneticPr fontId="2"/>
  <printOptions horizontalCentered="1"/>
  <pageMargins left="0.78740157480314965" right="0.59055118110236227" top="0.78740157480314965" bottom="0" header="0.31496062992125984" footer="0.19685039370078741"/>
  <pageSetup paperSize="9" orientation="landscape" r:id="rId1"/>
  <rowBreaks count="2" manualBreakCount="2">
    <brk id="33" max="9" man="1"/>
    <brk id="6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20"/>
  <sheetViews>
    <sheetView view="pageBreakPreview" zoomScaleNormal="100" zoomScaleSheetLayoutView="100" workbookViewId="0"/>
  </sheetViews>
  <sheetFormatPr defaultColWidth="9" defaultRowHeight="13.2"/>
  <cols>
    <col min="1" max="1" width="15.77734375" style="3" customWidth="1"/>
    <col min="2" max="9" width="15.33203125" style="3" customWidth="1"/>
    <col min="10" max="16384" width="9" style="3"/>
  </cols>
  <sheetData>
    <row r="2" spans="1:11" ht="16.2">
      <c r="A2" s="46" t="s">
        <v>58</v>
      </c>
      <c r="I2" s="54" t="s">
        <v>43</v>
      </c>
    </row>
    <row r="3" spans="1:11" ht="16.2">
      <c r="A3" s="46"/>
    </row>
    <row r="4" spans="1:11" ht="37.5" customHeight="1">
      <c r="A4" s="47" t="s">
        <v>36</v>
      </c>
      <c r="B4" s="160" t="s">
        <v>40</v>
      </c>
      <c r="C4" s="161"/>
      <c r="D4" s="160" t="s">
        <v>39</v>
      </c>
      <c r="E4" s="161"/>
      <c r="F4" s="160" t="s">
        <v>41</v>
      </c>
      <c r="G4" s="161"/>
    </row>
    <row r="5" spans="1:11" ht="36" customHeight="1">
      <c r="A5" s="47" t="s">
        <v>8</v>
      </c>
      <c r="B5" s="48" t="s">
        <v>37</v>
      </c>
      <c r="C5" s="48" t="s">
        <v>38</v>
      </c>
      <c r="D5" s="48" t="s">
        <v>37</v>
      </c>
      <c r="E5" s="48" t="s">
        <v>38</v>
      </c>
      <c r="F5" s="48" t="s">
        <v>37</v>
      </c>
      <c r="G5" s="48" t="s">
        <v>38</v>
      </c>
    </row>
    <row r="6" spans="1:11" ht="22.05" customHeight="1">
      <c r="A6" s="149" t="s">
        <v>109</v>
      </c>
      <c r="B6" s="50">
        <v>523</v>
      </c>
      <c r="C6" s="50">
        <v>292567</v>
      </c>
      <c r="D6" s="50">
        <v>28</v>
      </c>
      <c r="E6" s="50">
        <v>8433</v>
      </c>
      <c r="F6" s="50">
        <v>0</v>
      </c>
      <c r="G6" s="50">
        <v>0</v>
      </c>
    </row>
    <row r="7" spans="1:11" ht="22.05" customHeight="1">
      <c r="A7" s="149" t="s">
        <v>110</v>
      </c>
      <c r="B7" s="50">
        <v>514</v>
      </c>
      <c r="C7" s="50">
        <v>289534</v>
      </c>
      <c r="D7" s="50">
        <v>29</v>
      </c>
      <c r="E7" s="50">
        <v>7897</v>
      </c>
      <c r="F7" s="50">
        <v>2</v>
      </c>
      <c r="G7" s="50">
        <v>2</v>
      </c>
      <c r="J7" s="94"/>
    </row>
    <row r="8" spans="1:11" ht="22.05" customHeight="1">
      <c r="A8" s="149" t="s">
        <v>111</v>
      </c>
      <c r="B8" s="50">
        <v>475</v>
      </c>
      <c r="C8" s="50">
        <v>275988</v>
      </c>
      <c r="D8" s="50">
        <v>69</v>
      </c>
      <c r="E8" s="50">
        <v>8318</v>
      </c>
      <c r="F8" s="50">
        <v>0</v>
      </c>
      <c r="G8" s="50">
        <v>0</v>
      </c>
      <c r="J8" s="93"/>
      <c r="K8" s="95"/>
    </row>
    <row r="9" spans="1:11" ht="22.05" customHeight="1">
      <c r="A9" s="149" t="s">
        <v>112</v>
      </c>
      <c r="B9" s="50">
        <v>518</v>
      </c>
      <c r="C9" s="50">
        <v>292207</v>
      </c>
      <c r="D9" s="50">
        <v>27</v>
      </c>
      <c r="E9" s="50">
        <v>8439</v>
      </c>
      <c r="F9" s="50">
        <v>0</v>
      </c>
      <c r="G9" s="50">
        <v>0</v>
      </c>
      <c r="J9" s="93"/>
      <c r="K9" s="61"/>
    </row>
    <row r="10" spans="1:11" ht="22.05" customHeight="1">
      <c r="A10" s="149" t="s">
        <v>113</v>
      </c>
      <c r="B10" s="50">
        <v>581</v>
      </c>
      <c r="C10" s="50">
        <v>309490</v>
      </c>
      <c r="D10" s="50">
        <v>66</v>
      </c>
      <c r="E10" s="50">
        <v>8820</v>
      </c>
      <c r="F10" s="50">
        <v>3</v>
      </c>
      <c r="G10" s="50">
        <v>3</v>
      </c>
      <c r="J10" s="93"/>
      <c r="K10" s="61"/>
    </row>
    <row r="11" spans="1:11" ht="22.05" customHeight="1">
      <c r="A11" s="149" t="s">
        <v>114</v>
      </c>
      <c r="B11" s="50">
        <v>600</v>
      </c>
      <c r="C11" s="50">
        <v>302244</v>
      </c>
      <c r="D11" s="50">
        <v>82</v>
      </c>
      <c r="E11" s="50">
        <v>10611</v>
      </c>
      <c r="F11" s="50">
        <v>45</v>
      </c>
      <c r="G11" s="50">
        <v>663</v>
      </c>
    </row>
    <row r="12" spans="1:11" ht="22.05" customHeight="1">
      <c r="A12" s="149" t="s">
        <v>131</v>
      </c>
      <c r="B12" s="50">
        <v>497</v>
      </c>
      <c r="C12" s="50">
        <v>285890</v>
      </c>
      <c r="D12" s="50">
        <v>26</v>
      </c>
      <c r="E12" s="50">
        <v>7825</v>
      </c>
      <c r="F12" s="50">
        <v>0</v>
      </c>
      <c r="G12" s="50">
        <v>0</v>
      </c>
    </row>
    <row r="13" spans="1:11" ht="22.05" customHeight="1">
      <c r="A13" s="149" t="s">
        <v>132</v>
      </c>
      <c r="B13" s="50">
        <v>494</v>
      </c>
      <c r="C13" s="50">
        <v>278952</v>
      </c>
      <c r="D13" s="50">
        <v>36</v>
      </c>
      <c r="E13" s="50">
        <v>7699</v>
      </c>
      <c r="F13" s="50">
        <v>46</v>
      </c>
      <c r="G13" s="50">
        <v>115</v>
      </c>
    </row>
    <row r="14" spans="1:11" ht="22.05" customHeight="1">
      <c r="A14" s="149" t="s">
        <v>133</v>
      </c>
      <c r="B14" s="50">
        <v>497</v>
      </c>
      <c r="C14" s="50">
        <v>285540</v>
      </c>
      <c r="D14" s="50">
        <v>27</v>
      </c>
      <c r="E14" s="50">
        <v>7918</v>
      </c>
      <c r="F14" s="50">
        <v>0</v>
      </c>
      <c r="G14" s="50">
        <v>0</v>
      </c>
    </row>
    <row r="15" spans="1:11" ht="22.05" customHeight="1">
      <c r="A15" s="149" t="s">
        <v>115</v>
      </c>
      <c r="B15" s="50">
        <v>542</v>
      </c>
      <c r="C15" s="50">
        <v>309794</v>
      </c>
      <c r="D15" s="50">
        <v>31</v>
      </c>
      <c r="E15" s="50">
        <v>8938</v>
      </c>
      <c r="F15" s="50">
        <v>0</v>
      </c>
      <c r="G15" s="50">
        <v>0</v>
      </c>
    </row>
    <row r="16" spans="1:11" ht="22.05" customHeight="1">
      <c r="A16" s="149" t="s">
        <v>116</v>
      </c>
      <c r="B16" s="50">
        <v>530</v>
      </c>
      <c r="C16" s="50">
        <v>279758</v>
      </c>
      <c r="D16" s="50">
        <v>46</v>
      </c>
      <c r="E16" s="50">
        <v>8685</v>
      </c>
      <c r="F16" s="50">
        <v>0</v>
      </c>
      <c r="G16" s="50">
        <v>0</v>
      </c>
    </row>
    <row r="17" spans="1:10" ht="22.05" customHeight="1">
      <c r="A17" s="149" t="s">
        <v>117</v>
      </c>
      <c r="B17" s="50">
        <v>504</v>
      </c>
      <c r="C17" s="50">
        <v>289414</v>
      </c>
      <c r="D17" s="50">
        <v>25</v>
      </c>
      <c r="E17" s="50">
        <v>7640</v>
      </c>
      <c r="F17" s="50">
        <v>0</v>
      </c>
      <c r="G17" s="50">
        <v>0</v>
      </c>
    </row>
    <row r="18" spans="1:10" ht="22.05" customHeight="1">
      <c r="A18" s="47" t="s">
        <v>22</v>
      </c>
      <c r="B18" s="53"/>
      <c r="C18" s="51">
        <f>SUM(C6:C17)</f>
        <v>3491378</v>
      </c>
      <c r="D18" s="53"/>
      <c r="E18" s="51">
        <f>SUM(E6:E17)</f>
        <v>101223</v>
      </c>
      <c r="F18" s="53"/>
      <c r="G18" s="51">
        <f>SUM(G6:G17)</f>
        <v>783</v>
      </c>
      <c r="J18" s="61"/>
    </row>
    <row r="19" spans="1:10" ht="17.55" customHeight="1">
      <c r="A19" s="37"/>
      <c r="B19" s="55"/>
      <c r="C19" s="55"/>
      <c r="D19" s="55"/>
      <c r="E19" s="55"/>
      <c r="F19" s="55"/>
      <c r="G19" s="55"/>
      <c r="H19" s="55"/>
      <c r="I19" s="55"/>
    </row>
    <row r="20" spans="1:10" ht="17.55" customHeight="1">
      <c r="A20" s="37"/>
      <c r="B20" s="55"/>
      <c r="C20" s="55"/>
      <c r="D20" s="55"/>
      <c r="E20" s="55"/>
      <c r="F20" s="55"/>
      <c r="G20" s="55"/>
      <c r="H20" s="55"/>
      <c r="I20" s="55"/>
    </row>
  </sheetData>
  <mergeCells count="3">
    <mergeCell ref="B4:C4"/>
    <mergeCell ref="D4:E4"/>
    <mergeCell ref="F4:G4"/>
  </mergeCells>
  <phoneticPr fontId="2"/>
  <printOptions horizontalCentered="1"/>
  <pageMargins left="0.78740157480314965" right="0.78740157480314965" top="0.98425196850393704" bottom="0" header="0.31496062992125984" footer="0"/>
  <pageSetup paperSize="9" scale="90" fitToHeight="3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0"/>
  <sheetViews>
    <sheetView view="pageBreakPreview" zoomScaleNormal="100" zoomScaleSheetLayoutView="100" workbookViewId="0"/>
  </sheetViews>
  <sheetFormatPr defaultRowHeight="13.2"/>
  <cols>
    <col min="1" max="1" width="3.77734375" customWidth="1"/>
    <col min="2" max="2" width="29.109375" customWidth="1"/>
    <col min="3" max="3" width="39.21875" customWidth="1"/>
  </cols>
  <sheetData>
    <row r="2" spans="2:9" ht="22.5" customHeight="1">
      <c r="B2" s="63" t="s">
        <v>67</v>
      </c>
      <c r="C2" s="64"/>
      <c r="I2" s="54" t="s">
        <v>87</v>
      </c>
    </row>
    <row r="3" spans="2:9" ht="22.5" customHeight="1">
      <c r="B3" s="65" t="s">
        <v>65</v>
      </c>
      <c r="C3" s="2"/>
    </row>
    <row r="4" spans="2:9" ht="13.8" thickBot="1">
      <c r="B4" s="1"/>
      <c r="C4" s="1"/>
    </row>
    <row r="5" spans="2:9" ht="19.95" customHeight="1" thickBot="1">
      <c r="B5" s="66" t="s">
        <v>1</v>
      </c>
      <c r="C5" s="67" t="s">
        <v>66</v>
      </c>
    </row>
    <row r="6" spans="2:9" ht="19.95" customHeight="1">
      <c r="B6" s="68" t="s">
        <v>2</v>
      </c>
      <c r="C6" s="69"/>
    </row>
    <row r="7" spans="2:9" ht="19.95" customHeight="1">
      <c r="B7" s="70" t="s">
        <v>40</v>
      </c>
      <c r="C7" s="71"/>
    </row>
    <row r="8" spans="2:9" ht="19.95" customHeight="1">
      <c r="B8" s="70" t="s">
        <v>39</v>
      </c>
      <c r="C8" s="71"/>
    </row>
    <row r="9" spans="2:9" ht="19.95" customHeight="1">
      <c r="B9" s="70" t="s">
        <v>3</v>
      </c>
      <c r="C9" s="71"/>
    </row>
    <row r="10" spans="2:9" ht="19.95" customHeight="1">
      <c r="B10" s="70"/>
      <c r="C10" s="71"/>
    </row>
    <row r="11" spans="2:9" ht="19.95" customHeight="1">
      <c r="B11" s="70"/>
      <c r="C11" s="71"/>
    </row>
    <row r="12" spans="2:9" ht="19.95" customHeight="1">
      <c r="B12" s="70"/>
      <c r="C12" s="71"/>
    </row>
    <row r="13" spans="2:9" ht="19.95" customHeight="1">
      <c r="B13" s="72"/>
      <c r="C13" s="71"/>
    </row>
    <row r="14" spans="2:9" ht="19.95" customHeight="1">
      <c r="B14" s="72"/>
      <c r="C14" s="71"/>
    </row>
    <row r="15" spans="2:9" ht="19.95" customHeight="1">
      <c r="B15" s="70"/>
      <c r="C15" s="71"/>
    </row>
    <row r="16" spans="2:9" ht="19.95" customHeight="1" thickBot="1">
      <c r="B16" s="73"/>
      <c r="C16" s="74"/>
    </row>
    <row r="17" spans="2:5" ht="19.95" customHeight="1" thickTop="1" thickBot="1">
      <c r="B17" s="75" t="s">
        <v>0</v>
      </c>
      <c r="C17" s="76"/>
      <c r="E17" s="77"/>
    </row>
    <row r="18" spans="2:5" ht="19.95" customHeight="1" thickBot="1"/>
    <row r="19" spans="2:5" s="177" customFormat="1" ht="19.95" customHeight="1" thickBot="1">
      <c r="B19" s="174" t="s">
        <v>118</v>
      </c>
      <c r="C19" s="175"/>
      <c r="D19" s="176" t="s">
        <v>119</v>
      </c>
    </row>
    <row r="20" spans="2:5" s="177" customFormat="1" ht="19.95" customHeight="1">
      <c r="D20" s="176" t="s">
        <v>120</v>
      </c>
    </row>
  </sheetData>
  <phoneticPr fontId="2"/>
  <printOptions horizontalCentered="1"/>
  <pageMargins left="0.78740157480314965" right="0.78740157480314965" top="0.98425196850393704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8"/>
  <sheetViews>
    <sheetView view="pageBreakPreview" topLeftCell="A30" zoomScaleNormal="100" zoomScaleSheetLayoutView="100" workbookViewId="0">
      <selection activeCell="B12" sqref="B12"/>
    </sheetView>
  </sheetViews>
  <sheetFormatPr defaultColWidth="9" defaultRowHeight="13.2"/>
  <cols>
    <col min="1" max="1" width="13.77734375" style="3" customWidth="1"/>
    <col min="2" max="4" width="10.6640625" style="3" customWidth="1"/>
    <col min="5" max="5" width="18.88671875" style="3" customWidth="1"/>
    <col min="6" max="6" width="15.6640625" style="3" customWidth="1"/>
    <col min="7" max="7" width="10.6640625" style="3" customWidth="1"/>
    <col min="8" max="8" width="15.88671875" style="3" customWidth="1"/>
    <col min="9" max="9" width="17.21875" style="3" customWidth="1"/>
    <col min="10" max="10" width="4.77734375" style="3" customWidth="1"/>
    <col min="11" max="11" width="13.88671875" style="3" bestFit="1" customWidth="1"/>
    <col min="12" max="14" width="12.44140625" style="3" customWidth="1"/>
    <col min="15" max="16384" width="9" style="3"/>
  </cols>
  <sheetData>
    <row r="1" spans="1:10">
      <c r="I1" s="54" t="s">
        <v>42</v>
      </c>
      <c r="J1" s="57" t="s">
        <v>49</v>
      </c>
    </row>
    <row r="2" spans="1:10" ht="21">
      <c r="D2" s="4" t="s">
        <v>62</v>
      </c>
    </row>
    <row r="4" spans="1:10">
      <c r="A4" s="3" t="s">
        <v>52</v>
      </c>
      <c r="G4" s="5" t="s">
        <v>7</v>
      </c>
      <c r="H4" s="6"/>
      <c r="I4" s="5"/>
    </row>
    <row r="5" spans="1:10">
      <c r="A5" s="3" t="s">
        <v>53</v>
      </c>
      <c r="G5" s="38"/>
      <c r="H5" s="56"/>
      <c r="I5" s="38"/>
    </row>
    <row r="6" spans="1:10">
      <c r="A6" s="3" t="s">
        <v>54</v>
      </c>
      <c r="G6" s="38"/>
      <c r="H6" s="56"/>
      <c r="I6" s="38"/>
    </row>
    <row r="7" spans="1:10" ht="13.8" thickBot="1">
      <c r="G7" s="38"/>
      <c r="H7" s="56"/>
      <c r="I7" s="38"/>
    </row>
    <row r="8" spans="1:10" ht="18.75" customHeight="1">
      <c r="A8" s="164" t="s">
        <v>8</v>
      </c>
      <c r="B8" s="166" t="s">
        <v>9</v>
      </c>
      <c r="C8" s="167"/>
      <c r="D8" s="167"/>
      <c r="E8" s="168"/>
      <c r="F8" s="166" t="s">
        <v>10</v>
      </c>
      <c r="G8" s="167"/>
      <c r="H8" s="168"/>
      <c r="I8" s="169" t="s">
        <v>5</v>
      </c>
    </row>
    <row r="9" spans="1:10" ht="18.75" customHeight="1">
      <c r="A9" s="165"/>
      <c r="B9" s="7" t="s">
        <v>6</v>
      </c>
      <c r="C9" s="8" t="s">
        <v>11</v>
      </c>
      <c r="D9" s="9" t="s">
        <v>4</v>
      </c>
      <c r="E9" s="10" t="s">
        <v>9</v>
      </c>
      <c r="F9" s="7" t="s">
        <v>12</v>
      </c>
      <c r="G9" s="8" t="s">
        <v>11</v>
      </c>
      <c r="H9" s="10" t="s">
        <v>10</v>
      </c>
      <c r="I9" s="170"/>
    </row>
    <row r="10" spans="1:10" ht="18.75" customHeight="1">
      <c r="A10" s="165"/>
      <c r="B10" s="12" t="s">
        <v>13</v>
      </c>
      <c r="C10" s="13" t="s">
        <v>14</v>
      </c>
      <c r="D10" s="14" t="s">
        <v>15</v>
      </c>
      <c r="E10" s="15" t="s">
        <v>16</v>
      </c>
      <c r="F10" s="12" t="s">
        <v>17</v>
      </c>
      <c r="G10" s="13" t="s">
        <v>18</v>
      </c>
      <c r="H10" s="15" t="s">
        <v>16</v>
      </c>
      <c r="I10" s="11" t="s">
        <v>16</v>
      </c>
    </row>
    <row r="11" spans="1:10" ht="36" customHeight="1">
      <c r="A11" s="165"/>
      <c r="B11" s="16" t="s">
        <v>19</v>
      </c>
      <c r="C11" s="17" t="s">
        <v>20</v>
      </c>
      <c r="D11" s="18" t="s">
        <v>21</v>
      </c>
      <c r="E11" s="19" t="s">
        <v>95</v>
      </c>
      <c r="F11" s="16" t="s">
        <v>45</v>
      </c>
      <c r="G11" s="17" t="s">
        <v>46</v>
      </c>
      <c r="H11" s="20" t="s">
        <v>47</v>
      </c>
      <c r="I11" s="21" t="s">
        <v>48</v>
      </c>
    </row>
    <row r="12" spans="1:10" ht="17.55" customHeight="1">
      <c r="A12" s="22" t="s">
        <v>97</v>
      </c>
      <c r="B12" s="62">
        <v>618</v>
      </c>
      <c r="C12" s="24">
        <v>3636</v>
      </c>
      <c r="D12" s="25">
        <v>0.85</v>
      </c>
      <c r="E12" s="26">
        <f>ROUNDDOWN(B12*C12*(1.85-D12),)</f>
        <v>2247048</v>
      </c>
      <c r="F12" s="23">
        <v>428600</v>
      </c>
      <c r="G12" s="24">
        <v>19.87</v>
      </c>
      <c r="H12" s="26">
        <f>ROUNDDOWN(F12*G12,2)</f>
        <v>8516282</v>
      </c>
      <c r="I12" s="27">
        <f>ROUNDDOWN(SUM(E12,H12),0)</f>
        <v>10763330</v>
      </c>
    </row>
    <row r="13" spans="1:10" ht="17.55" customHeight="1">
      <c r="A13" s="22" t="s">
        <v>98</v>
      </c>
      <c r="B13" s="62">
        <f>B12</f>
        <v>618</v>
      </c>
      <c r="C13" s="24">
        <f>C12</f>
        <v>3636</v>
      </c>
      <c r="D13" s="25">
        <v>0.85</v>
      </c>
      <c r="E13" s="26">
        <f t="shared" ref="E13:E23" si="0">ROUNDDOWN(B13*C13*(1.85-D13),)</f>
        <v>2247048</v>
      </c>
      <c r="F13" s="23">
        <v>376500</v>
      </c>
      <c r="G13" s="24">
        <f t="shared" ref="G13:G23" si="1">G12</f>
        <v>19.87</v>
      </c>
      <c r="H13" s="26">
        <f t="shared" ref="H13:H23" si="2">ROUNDDOWN(F13*G13,2)</f>
        <v>7481055</v>
      </c>
      <c r="I13" s="27">
        <f t="shared" ref="I13:I23" si="3">ROUNDDOWN(SUM(E13,H13),0)</f>
        <v>9728103</v>
      </c>
    </row>
    <row r="14" spans="1:10" ht="17.55" customHeight="1">
      <c r="A14" s="22" t="s">
        <v>99</v>
      </c>
      <c r="B14" s="62">
        <f t="shared" ref="B14:C23" si="4">B13</f>
        <v>618</v>
      </c>
      <c r="C14" s="24">
        <f t="shared" si="4"/>
        <v>3636</v>
      </c>
      <c r="D14" s="25">
        <v>0.85</v>
      </c>
      <c r="E14" s="26">
        <f t="shared" si="0"/>
        <v>2247048</v>
      </c>
      <c r="F14" s="23">
        <v>386600</v>
      </c>
      <c r="G14" s="24">
        <f t="shared" si="1"/>
        <v>19.87</v>
      </c>
      <c r="H14" s="26">
        <f t="shared" si="2"/>
        <v>7681742</v>
      </c>
      <c r="I14" s="27">
        <f t="shared" si="3"/>
        <v>9928790</v>
      </c>
    </row>
    <row r="15" spans="1:10" ht="17.55" customHeight="1">
      <c r="A15" s="22" t="s">
        <v>100</v>
      </c>
      <c r="B15" s="62">
        <f t="shared" si="4"/>
        <v>618</v>
      </c>
      <c r="C15" s="24">
        <f t="shared" si="4"/>
        <v>3636</v>
      </c>
      <c r="D15" s="25">
        <v>0.85</v>
      </c>
      <c r="E15" s="26">
        <f t="shared" si="0"/>
        <v>2247048</v>
      </c>
      <c r="F15" s="23">
        <v>359400</v>
      </c>
      <c r="G15" s="24">
        <f t="shared" si="1"/>
        <v>19.87</v>
      </c>
      <c r="H15" s="26">
        <f t="shared" si="2"/>
        <v>7141278</v>
      </c>
      <c r="I15" s="27">
        <f t="shared" si="3"/>
        <v>9388326</v>
      </c>
    </row>
    <row r="16" spans="1:10" ht="17.55" customHeight="1">
      <c r="A16" s="22" t="s">
        <v>101</v>
      </c>
      <c r="B16" s="62">
        <f t="shared" si="4"/>
        <v>618</v>
      </c>
      <c r="C16" s="24">
        <f t="shared" si="4"/>
        <v>3636</v>
      </c>
      <c r="D16" s="25">
        <v>0.85</v>
      </c>
      <c r="E16" s="26">
        <f t="shared" si="0"/>
        <v>2247048</v>
      </c>
      <c r="F16" s="23">
        <v>302200</v>
      </c>
      <c r="G16" s="24">
        <f t="shared" si="1"/>
        <v>19.87</v>
      </c>
      <c r="H16" s="26">
        <f t="shared" si="2"/>
        <v>6004714</v>
      </c>
      <c r="I16" s="27">
        <f t="shared" si="3"/>
        <v>8251762</v>
      </c>
    </row>
    <row r="17" spans="1:11" ht="17.55" customHeight="1" thickBot="1">
      <c r="A17" s="22" t="s">
        <v>102</v>
      </c>
      <c r="B17" s="62">
        <f t="shared" si="4"/>
        <v>618</v>
      </c>
      <c r="C17" s="24">
        <f t="shared" si="4"/>
        <v>3636</v>
      </c>
      <c r="D17" s="25">
        <v>0.85</v>
      </c>
      <c r="E17" s="26">
        <f t="shared" si="0"/>
        <v>2247048</v>
      </c>
      <c r="F17" s="23">
        <v>319600</v>
      </c>
      <c r="G17" s="24">
        <f t="shared" si="1"/>
        <v>19.87</v>
      </c>
      <c r="H17" s="26">
        <f t="shared" si="2"/>
        <v>6350452</v>
      </c>
      <c r="I17" s="27">
        <f t="shared" si="3"/>
        <v>8597500</v>
      </c>
      <c r="J17" s="106"/>
      <c r="K17" s="107">
        <f>SUM(I12:I17)</f>
        <v>56657811</v>
      </c>
    </row>
    <row r="18" spans="1:11" ht="17.55" customHeight="1">
      <c r="A18" s="22" t="s">
        <v>103</v>
      </c>
      <c r="B18" s="62">
        <f t="shared" si="4"/>
        <v>618</v>
      </c>
      <c r="C18" s="24">
        <f t="shared" si="4"/>
        <v>3636</v>
      </c>
      <c r="D18" s="25">
        <v>0.85</v>
      </c>
      <c r="E18" s="26">
        <f t="shared" si="0"/>
        <v>2247048</v>
      </c>
      <c r="F18" s="23">
        <v>298900</v>
      </c>
      <c r="G18" s="24">
        <f t="shared" si="1"/>
        <v>19.87</v>
      </c>
      <c r="H18" s="26">
        <f t="shared" si="2"/>
        <v>5939143</v>
      </c>
      <c r="I18" s="27">
        <f t="shared" si="3"/>
        <v>8186191</v>
      </c>
    </row>
    <row r="19" spans="1:11" ht="17.55" customHeight="1">
      <c r="A19" s="22" t="s">
        <v>104</v>
      </c>
      <c r="B19" s="62">
        <f t="shared" si="4"/>
        <v>618</v>
      </c>
      <c r="C19" s="24">
        <f t="shared" si="4"/>
        <v>3636</v>
      </c>
      <c r="D19" s="25">
        <v>0.85</v>
      </c>
      <c r="E19" s="26">
        <f t="shared" si="0"/>
        <v>2247048</v>
      </c>
      <c r="F19" s="23">
        <v>297800</v>
      </c>
      <c r="G19" s="24">
        <f t="shared" si="1"/>
        <v>19.87</v>
      </c>
      <c r="H19" s="26">
        <f t="shared" si="2"/>
        <v>5917286</v>
      </c>
      <c r="I19" s="27">
        <f t="shared" si="3"/>
        <v>8164334</v>
      </c>
    </row>
    <row r="20" spans="1:11" ht="17.55" customHeight="1">
      <c r="A20" s="22" t="s">
        <v>105</v>
      </c>
      <c r="B20" s="62">
        <f t="shared" si="4"/>
        <v>618</v>
      </c>
      <c r="C20" s="24">
        <f t="shared" si="4"/>
        <v>3636</v>
      </c>
      <c r="D20" s="25">
        <v>0.85</v>
      </c>
      <c r="E20" s="26">
        <f t="shared" si="0"/>
        <v>2247048</v>
      </c>
      <c r="F20" s="23">
        <v>300600</v>
      </c>
      <c r="G20" s="24">
        <f t="shared" si="1"/>
        <v>19.87</v>
      </c>
      <c r="H20" s="26">
        <f t="shared" si="2"/>
        <v>5972922</v>
      </c>
      <c r="I20" s="27">
        <f t="shared" si="3"/>
        <v>8219970</v>
      </c>
    </row>
    <row r="21" spans="1:11" ht="17.55" customHeight="1">
      <c r="A21" s="22" t="s">
        <v>106</v>
      </c>
      <c r="B21" s="62">
        <f t="shared" si="4"/>
        <v>618</v>
      </c>
      <c r="C21" s="24">
        <f t="shared" si="4"/>
        <v>3636</v>
      </c>
      <c r="D21" s="25">
        <v>0.85</v>
      </c>
      <c r="E21" s="26">
        <f t="shared" si="0"/>
        <v>2247048</v>
      </c>
      <c r="F21" s="23">
        <v>316600</v>
      </c>
      <c r="G21" s="24">
        <f t="shared" si="1"/>
        <v>19.87</v>
      </c>
      <c r="H21" s="26">
        <f t="shared" si="2"/>
        <v>6290842</v>
      </c>
      <c r="I21" s="27">
        <f t="shared" si="3"/>
        <v>8537890</v>
      </c>
    </row>
    <row r="22" spans="1:11" ht="17.55" customHeight="1">
      <c r="A22" s="22" t="s">
        <v>107</v>
      </c>
      <c r="B22" s="62">
        <f t="shared" si="4"/>
        <v>618</v>
      </c>
      <c r="C22" s="24">
        <f t="shared" si="4"/>
        <v>3636</v>
      </c>
      <c r="D22" s="25">
        <v>0.85</v>
      </c>
      <c r="E22" s="26">
        <f t="shared" si="0"/>
        <v>2247048</v>
      </c>
      <c r="F22" s="23">
        <v>314800</v>
      </c>
      <c r="G22" s="24">
        <f t="shared" si="1"/>
        <v>19.87</v>
      </c>
      <c r="H22" s="26">
        <f t="shared" si="2"/>
        <v>6255076</v>
      </c>
      <c r="I22" s="27">
        <f t="shared" si="3"/>
        <v>8502124</v>
      </c>
    </row>
    <row r="23" spans="1:11" ht="17.55" customHeight="1" thickBot="1">
      <c r="A23" s="22" t="s">
        <v>108</v>
      </c>
      <c r="B23" s="62">
        <f t="shared" si="4"/>
        <v>618</v>
      </c>
      <c r="C23" s="24">
        <f t="shared" si="4"/>
        <v>3636</v>
      </c>
      <c r="D23" s="29">
        <v>0.85</v>
      </c>
      <c r="E23" s="26">
        <f t="shared" si="0"/>
        <v>2247048</v>
      </c>
      <c r="F23" s="23">
        <v>392900</v>
      </c>
      <c r="G23" s="24">
        <f t="shared" si="1"/>
        <v>19.87</v>
      </c>
      <c r="H23" s="26">
        <f t="shared" si="2"/>
        <v>7806923</v>
      </c>
      <c r="I23" s="27">
        <f t="shared" si="3"/>
        <v>10053971</v>
      </c>
      <c r="J23" s="106"/>
      <c r="K23" s="107">
        <f>SUM(I18:I23)</f>
        <v>51664480</v>
      </c>
    </row>
    <row r="24" spans="1:11" ht="17.55" customHeight="1" thickBot="1">
      <c r="A24" s="30" t="s">
        <v>22</v>
      </c>
      <c r="B24" s="31"/>
      <c r="C24" s="32"/>
      <c r="D24" s="32"/>
      <c r="E24" s="33"/>
      <c r="F24" s="34">
        <f>SUM(F12:F23)</f>
        <v>4094500</v>
      </c>
      <c r="G24" s="32"/>
      <c r="H24" s="33"/>
      <c r="I24" s="35">
        <f>SUM(I12:I23)</f>
        <v>108322291</v>
      </c>
      <c r="J24" s="36" t="s">
        <v>23</v>
      </c>
    </row>
    <row r="25" spans="1:11" ht="17.55" customHeight="1" thickBot="1">
      <c r="A25" s="37"/>
      <c r="B25" s="38"/>
      <c r="C25" s="38"/>
      <c r="D25" s="38"/>
      <c r="E25" s="38"/>
      <c r="F25" s="38"/>
      <c r="G25" s="38"/>
      <c r="H25" s="39"/>
      <c r="I25" s="39"/>
    </row>
    <row r="26" spans="1:11" ht="17.55" customHeight="1" thickTop="1" thickBot="1">
      <c r="F26" s="162" t="s">
        <v>64</v>
      </c>
      <c r="G26" s="163"/>
      <c r="H26" s="40" t="s">
        <v>91</v>
      </c>
      <c r="I26" s="41">
        <f>ROUNDUP(I24/110*100,0)</f>
        <v>98474810</v>
      </c>
    </row>
    <row r="27" spans="1:11" ht="18.75" customHeight="1" thickTop="1">
      <c r="G27" s="103"/>
      <c r="H27" s="103"/>
      <c r="I27" s="42"/>
    </row>
    <row r="28" spans="1:11">
      <c r="A28" s="99" t="s">
        <v>24</v>
      </c>
      <c r="B28" s="99"/>
      <c r="C28" s="99"/>
      <c r="D28" s="99"/>
      <c r="E28" s="99"/>
      <c r="F28" s="99"/>
      <c r="G28" s="99"/>
      <c r="H28" s="99"/>
      <c r="I28" s="99"/>
    </row>
    <row r="29" spans="1:11">
      <c r="A29" s="99" t="s">
        <v>25</v>
      </c>
      <c r="B29" s="99"/>
      <c r="C29" s="99"/>
      <c r="D29" s="99"/>
      <c r="E29" s="99"/>
      <c r="F29" s="99"/>
      <c r="G29" s="99"/>
      <c r="H29" s="99"/>
      <c r="I29" s="99"/>
    </row>
    <row r="30" spans="1:11">
      <c r="A30" s="99" t="s">
        <v>26</v>
      </c>
      <c r="B30" s="99"/>
      <c r="C30" s="99"/>
      <c r="D30" s="99"/>
      <c r="E30" s="99"/>
      <c r="F30" s="99"/>
      <c r="G30" s="99"/>
      <c r="H30" s="99"/>
      <c r="I30" s="99"/>
    </row>
    <row r="31" spans="1:11" ht="13.5" customHeight="1">
      <c r="A31" s="105" t="s">
        <v>94</v>
      </c>
      <c r="B31" s="104"/>
      <c r="C31" s="104"/>
      <c r="D31" s="104"/>
      <c r="E31" s="104"/>
      <c r="F31" s="104"/>
      <c r="G31" s="104"/>
      <c r="H31" s="104"/>
      <c r="I31" s="104"/>
    </row>
    <row r="32" spans="1:11">
      <c r="A32" s="43" t="s">
        <v>27</v>
      </c>
      <c r="B32" s="44"/>
      <c r="C32" s="44"/>
      <c r="D32" s="44"/>
      <c r="E32" s="44"/>
      <c r="F32" s="44"/>
      <c r="G32" s="44"/>
      <c r="H32" s="44"/>
      <c r="I32" s="44"/>
    </row>
    <row r="33" spans="1:10">
      <c r="A33" s="99" t="str">
        <f>"注５：入札金額算定においては，力率は"&amp;TEXT(D12,"#%")&amp;"とする。"</f>
        <v>注５：入札金額算定においては，力率は85%とする。</v>
      </c>
      <c r="B33" s="99"/>
      <c r="C33" s="99"/>
      <c r="D33" s="99"/>
      <c r="E33" s="99"/>
      <c r="F33" s="99"/>
      <c r="G33" s="99"/>
      <c r="H33" s="99"/>
      <c r="I33" s="99"/>
    </row>
    <row r="34" spans="1:10">
      <c r="A34" s="99" t="s">
        <v>28</v>
      </c>
      <c r="B34" s="99"/>
      <c r="C34" s="99"/>
      <c r="D34" s="99"/>
      <c r="E34" s="99"/>
      <c r="F34" s="99"/>
      <c r="G34" s="99"/>
      <c r="H34" s="99"/>
      <c r="I34" s="99"/>
    </row>
    <row r="36" spans="1:10">
      <c r="A36" s="45" t="s">
        <v>29</v>
      </c>
    </row>
    <row r="37" spans="1:10">
      <c r="I37" s="54" t="s">
        <v>42</v>
      </c>
      <c r="J37" s="57" t="s">
        <v>51</v>
      </c>
    </row>
    <row r="38" spans="1:10" ht="21">
      <c r="D38" s="4" t="s">
        <v>63</v>
      </c>
      <c r="E38" s="4"/>
    </row>
    <row r="40" spans="1:10">
      <c r="A40" s="3" t="s">
        <v>52</v>
      </c>
      <c r="G40" s="5" t="s">
        <v>7</v>
      </c>
      <c r="H40" s="6"/>
      <c r="I40" s="5"/>
    </row>
    <row r="41" spans="1:10">
      <c r="A41" s="3" t="s">
        <v>55</v>
      </c>
      <c r="G41" s="38"/>
      <c r="H41" s="56"/>
      <c r="I41" s="38"/>
    </row>
    <row r="42" spans="1:10">
      <c r="A42" s="3" t="s">
        <v>54</v>
      </c>
      <c r="G42" s="38"/>
      <c r="H42" s="56"/>
      <c r="I42" s="38"/>
    </row>
    <row r="43" spans="1:10" ht="13.8" thickBot="1">
      <c r="G43" s="38"/>
      <c r="H43" s="56"/>
      <c r="I43" s="38"/>
    </row>
    <row r="44" spans="1:10" ht="18.75" customHeight="1">
      <c r="A44" s="164" t="s">
        <v>8</v>
      </c>
      <c r="B44" s="166" t="s">
        <v>9</v>
      </c>
      <c r="C44" s="167"/>
      <c r="D44" s="167"/>
      <c r="E44" s="168"/>
      <c r="F44" s="100" t="s">
        <v>10</v>
      </c>
      <c r="G44" s="101"/>
      <c r="H44" s="102"/>
      <c r="I44" s="169" t="s">
        <v>5</v>
      </c>
    </row>
    <row r="45" spans="1:10" ht="18.75" customHeight="1">
      <c r="A45" s="165"/>
      <c r="B45" s="7" t="s">
        <v>6</v>
      </c>
      <c r="C45" s="8" t="s">
        <v>11</v>
      </c>
      <c r="D45" s="9" t="s">
        <v>4</v>
      </c>
      <c r="E45" s="10" t="s">
        <v>9</v>
      </c>
      <c r="F45" s="7" t="s">
        <v>12</v>
      </c>
      <c r="G45" s="8" t="s">
        <v>11</v>
      </c>
      <c r="H45" s="10" t="s">
        <v>10</v>
      </c>
      <c r="I45" s="170"/>
    </row>
    <row r="46" spans="1:10" ht="18.75" customHeight="1">
      <c r="A46" s="165"/>
      <c r="B46" s="12" t="s">
        <v>30</v>
      </c>
      <c r="C46" s="13" t="s">
        <v>14</v>
      </c>
      <c r="D46" s="14" t="s">
        <v>31</v>
      </c>
      <c r="E46" s="15" t="s">
        <v>16</v>
      </c>
      <c r="F46" s="12" t="s">
        <v>32</v>
      </c>
      <c r="G46" s="13" t="s">
        <v>18</v>
      </c>
      <c r="H46" s="15" t="s">
        <v>16</v>
      </c>
      <c r="I46" s="11" t="s">
        <v>16</v>
      </c>
    </row>
    <row r="47" spans="1:10" ht="36" customHeight="1">
      <c r="A47" s="165"/>
      <c r="B47" s="16" t="s">
        <v>33</v>
      </c>
      <c r="C47" s="17" t="s">
        <v>34</v>
      </c>
      <c r="D47" s="18" t="s">
        <v>35</v>
      </c>
      <c r="E47" s="19" t="s">
        <v>96</v>
      </c>
      <c r="F47" s="16" t="s">
        <v>45</v>
      </c>
      <c r="G47" s="17" t="s">
        <v>46</v>
      </c>
      <c r="H47" s="20" t="s">
        <v>47</v>
      </c>
      <c r="I47" s="21" t="s">
        <v>48</v>
      </c>
    </row>
    <row r="48" spans="1:10" ht="17.55" customHeight="1">
      <c r="A48" s="22" t="str">
        <f t="shared" ref="A48:A59" si="5">A12</f>
        <v>令和７年10月</v>
      </c>
      <c r="B48" s="62">
        <v>82</v>
      </c>
      <c r="C48" s="24">
        <f>C12</f>
        <v>3636</v>
      </c>
      <c r="D48" s="25">
        <v>0.85</v>
      </c>
      <c r="E48" s="26">
        <f>ROUNDDOWN(B48*C48*(1.85-D48),)</f>
        <v>298152</v>
      </c>
      <c r="F48" s="23">
        <v>9800</v>
      </c>
      <c r="G48" s="24">
        <f>G12</f>
        <v>19.87</v>
      </c>
      <c r="H48" s="26">
        <f>ROUNDDOWN(F48*G48,2)</f>
        <v>194726</v>
      </c>
      <c r="I48" s="27">
        <f>ROUNDDOWN(SUM(E48,H48),0)</f>
        <v>492878</v>
      </c>
    </row>
    <row r="49" spans="1:11" ht="17.55" customHeight="1">
      <c r="A49" s="22" t="str">
        <f t="shared" si="5"/>
        <v>令和７年11月</v>
      </c>
      <c r="B49" s="62">
        <f t="shared" ref="B49:C59" si="6">B48</f>
        <v>82</v>
      </c>
      <c r="C49" s="24">
        <f t="shared" si="6"/>
        <v>3636</v>
      </c>
      <c r="D49" s="25">
        <v>0.85</v>
      </c>
      <c r="E49" s="26">
        <f t="shared" ref="E49:E59" si="7">ROUNDDOWN(B49*C49*(1.85-D49),)</f>
        <v>298152</v>
      </c>
      <c r="F49" s="23">
        <v>9300</v>
      </c>
      <c r="G49" s="24">
        <f t="shared" ref="G49:G59" si="8">G48</f>
        <v>19.87</v>
      </c>
      <c r="H49" s="26">
        <f t="shared" ref="H49:H58" si="9">ROUNDDOWN(F49*G49,2)</f>
        <v>184791</v>
      </c>
      <c r="I49" s="27">
        <f t="shared" ref="I49:I58" si="10">ROUNDDOWN(SUM(E49,H49),0)</f>
        <v>482943</v>
      </c>
    </row>
    <row r="50" spans="1:11" ht="17.55" customHeight="1">
      <c r="A50" s="22" t="str">
        <f t="shared" si="5"/>
        <v>令和７年12月</v>
      </c>
      <c r="B50" s="62">
        <f t="shared" si="6"/>
        <v>82</v>
      </c>
      <c r="C50" s="24">
        <f t="shared" si="6"/>
        <v>3636</v>
      </c>
      <c r="D50" s="25">
        <v>0.85</v>
      </c>
      <c r="E50" s="26">
        <f t="shared" si="7"/>
        <v>298152</v>
      </c>
      <c r="F50" s="23">
        <v>10000</v>
      </c>
      <c r="G50" s="24">
        <f t="shared" si="8"/>
        <v>19.87</v>
      </c>
      <c r="H50" s="26">
        <f t="shared" si="9"/>
        <v>198700</v>
      </c>
      <c r="I50" s="27">
        <f t="shared" si="10"/>
        <v>496852</v>
      </c>
    </row>
    <row r="51" spans="1:11" ht="17.55" customHeight="1">
      <c r="A51" s="22" t="str">
        <f t="shared" si="5"/>
        <v>令和８年１月</v>
      </c>
      <c r="B51" s="62">
        <f t="shared" si="6"/>
        <v>82</v>
      </c>
      <c r="C51" s="24">
        <f t="shared" si="6"/>
        <v>3636</v>
      </c>
      <c r="D51" s="25">
        <v>0.85</v>
      </c>
      <c r="E51" s="26">
        <f t="shared" si="7"/>
        <v>298152</v>
      </c>
      <c r="F51" s="23">
        <v>9700</v>
      </c>
      <c r="G51" s="24">
        <f t="shared" si="8"/>
        <v>19.87</v>
      </c>
      <c r="H51" s="26">
        <f t="shared" si="9"/>
        <v>192739</v>
      </c>
      <c r="I51" s="27">
        <f t="shared" si="10"/>
        <v>490891</v>
      </c>
    </row>
    <row r="52" spans="1:11" ht="17.55" customHeight="1">
      <c r="A52" s="22" t="str">
        <f t="shared" si="5"/>
        <v>令和８年２月</v>
      </c>
      <c r="B52" s="62">
        <f t="shared" si="6"/>
        <v>82</v>
      </c>
      <c r="C52" s="24">
        <f t="shared" si="6"/>
        <v>3636</v>
      </c>
      <c r="D52" s="25">
        <v>0.85</v>
      </c>
      <c r="E52" s="26">
        <f t="shared" si="7"/>
        <v>298152</v>
      </c>
      <c r="F52" s="23">
        <v>8700</v>
      </c>
      <c r="G52" s="24">
        <f t="shared" si="8"/>
        <v>19.87</v>
      </c>
      <c r="H52" s="26">
        <f t="shared" si="9"/>
        <v>172869</v>
      </c>
      <c r="I52" s="27">
        <f t="shared" si="10"/>
        <v>471021</v>
      </c>
    </row>
    <row r="53" spans="1:11" ht="17.55" customHeight="1" thickBot="1">
      <c r="A53" s="22" t="str">
        <f t="shared" si="5"/>
        <v>令和８年３月</v>
      </c>
      <c r="B53" s="62">
        <f t="shared" si="6"/>
        <v>82</v>
      </c>
      <c r="C53" s="24">
        <f t="shared" si="6"/>
        <v>3636</v>
      </c>
      <c r="D53" s="25">
        <v>0.85</v>
      </c>
      <c r="E53" s="26">
        <f t="shared" si="7"/>
        <v>298152</v>
      </c>
      <c r="F53" s="23">
        <v>9700</v>
      </c>
      <c r="G53" s="24">
        <f t="shared" si="8"/>
        <v>19.87</v>
      </c>
      <c r="H53" s="26">
        <f t="shared" si="9"/>
        <v>192739</v>
      </c>
      <c r="I53" s="27">
        <f t="shared" si="10"/>
        <v>490891</v>
      </c>
      <c r="J53" s="106"/>
      <c r="K53" s="107">
        <f>SUM(I48:I53)</f>
        <v>2925476</v>
      </c>
    </row>
    <row r="54" spans="1:11" ht="17.55" customHeight="1">
      <c r="A54" s="22" t="str">
        <f t="shared" si="5"/>
        <v>令和８年４月</v>
      </c>
      <c r="B54" s="62">
        <f t="shared" si="6"/>
        <v>82</v>
      </c>
      <c r="C54" s="24">
        <f t="shared" si="6"/>
        <v>3636</v>
      </c>
      <c r="D54" s="25">
        <v>0.85</v>
      </c>
      <c r="E54" s="26">
        <f t="shared" si="7"/>
        <v>298152</v>
      </c>
      <c r="F54" s="23">
        <v>8600</v>
      </c>
      <c r="G54" s="24">
        <f t="shared" si="8"/>
        <v>19.87</v>
      </c>
      <c r="H54" s="26">
        <f t="shared" si="9"/>
        <v>170882</v>
      </c>
      <c r="I54" s="27">
        <f t="shared" si="10"/>
        <v>469034</v>
      </c>
    </row>
    <row r="55" spans="1:11" ht="17.55" customHeight="1">
      <c r="A55" s="22" t="str">
        <f t="shared" si="5"/>
        <v>令和８年５月</v>
      </c>
      <c r="B55" s="62">
        <f t="shared" si="6"/>
        <v>82</v>
      </c>
      <c r="C55" s="24">
        <f t="shared" si="6"/>
        <v>3636</v>
      </c>
      <c r="D55" s="25">
        <v>0.85</v>
      </c>
      <c r="E55" s="26">
        <f t="shared" si="7"/>
        <v>298152</v>
      </c>
      <c r="F55" s="23">
        <v>9000</v>
      </c>
      <c r="G55" s="24">
        <f t="shared" si="8"/>
        <v>19.87</v>
      </c>
      <c r="H55" s="26">
        <f t="shared" si="9"/>
        <v>178830</v>
      </c>
      <c r="I55" s="27">
        <f t="shared" si="10"/>
        <v>476982</v>
      </c>
    </row>
    <row r="56" spans="1:11" ht="17.55" customHeight="1">
      <c r="A56" s="22" t="str">
        <f t="shared" si="5"/>
        <v>令和８年６月</v>
      </c>
      <c r="B56" s="62">
        <f t="shared" si="6"/>
        <v>82</v>
      </c>
      <c r="C56" s="24">
        <f t="shared" si="6"/>
        <v>3636</v>
      </c>
      <c r="D56" s="25">
        <v>0.85</v>
      </c>
      <c r="E56" s="26">
        <f t="shared" si="7"/>
        <v>298152</v>
      </c>
      <c r="F56" s="23">
        <v>8900</v>
      </c>
      <c r="G56" s="24">
        <f t="shared" si="8"/>
        <v>19.87</v>
      </c>
      <c r="H56" s="26">
        <f t="shared" si="9"/>
        <v>176843</v>
      </c>
      <c r="I56" s="27">
        <f t="shared" si="10"/>
        <v>474995</v>
      </c>
    </row>
    <row r="57" spans="1:11" ht="17.55" customHeight="1">
      <c r="A57" s="22" t="str">
        <f t="shared" si="5"/>
        <v>令和８年７月</v>
      </c>
      <c r="B57" s="62">
        <f t="shared" si="6"/>
        <v>82</v>
      </c>
      <c r="C57" s="24">
        <f t="shared" si="6"/>
        <v>3636</v>
      </c>
      <c r="D57" s="25">
        <v>0.85</v>
      </c>
      <c r="E57" s="26">
        <f t="shared" si="7"/>
        <v>298152</v>
      </c>
      <c r="F57" s="23">
        <v>8800</v>
      </c>
      <c r="G57" s="24">
        <f t="shared" si="8"/>
        <v>19.87</v>
      </c>
      <c r="H57" s="26">
        <f t="shared" si="9"/>
        <v>174856</v>
      </c>
      <c r="I57" s="27">
        <f t="shared" si="10"/>
        <v>473008</v>
      </c>
    </row>
    <row r="58" spans="1:11" ht="17.55" customHeight="1">
      <c r="A58" s="22" t="str">
        <f t="shared" si="5"/>
        <v>令和８年８月</v>
      </c>
      <c r="B58" s="62">
        <f t="shared" si="6"/>
        <v>82</v>
      </c>
      <c r="C58" s="24">
        <f t="shared" si="6"/>
        <v>3636</v>
      </c>
      <c r="D58" s="25">
        <v>0.85</v>
      </c>
      <c r="E58" s="26">
        <f t="shared" si="7"/>
        <v>298152</v>
      </c>
      <c r="F58" s="23">
        <v>10300</v>
      </c>
      <c r="G58" s="24">
        <f t="shared" si="8"/>
        <v>19.87</v>
      </c>
      <c r="H58" s="26">
        <f t="shared" si="9"/>
        <v>204661</v>
      </c>
      <c r="I58" s="27">
        <f t="shared" si="10"/>
        <v>502813</v>
      </c>
    </row>
    <row r="59" spans="1:11" ht="17.55" customHeight="1" thickBot="1">
      <c r="A59" s="28" t="str">
        <f t="shared" si="5"/>
        <v>令和８年９月</v>
      </c>
      <c r="B59" s="62">
        <f t="shared" si="6"/>
        <v>82</v>
      </c>
      <c r="C59" s="24">
        <f t="shared" si="6"/>
        <v>3636</v>
      </c>
      <c r="D59" s="29">
        <v>0.85</v>
      </c>
      <c r="E59" s="26">
        <f t="shared" si="7"/>
        <v>298152</v>
      </c>
      <c r="F59" s="23">
        <v>10800</v>
      </c>
      <c r="G59" s="24">
        <f t="shared" si="8"/>
        <v>19.87</v>
      </c>
      <c r="H59" s="26">
        <f>ROUNDDOWN(F59*G59,2)</f>
        <v>214596</v>
      </c>
      <c r="I59" s="27">
        <f>ROUNDDOWN(SUM(E59,H59),0)</f>
        <v>512748</v>
      </c>
      <c r="J59" s="106"/>
      <c r="K59" s="107">
        <f>SUM(I54:I59)</f>
        <v>2909580</v>
      </c>
    </row>
    <row r="60" spans="1:11" ht="17.55" customHeight="1" thickBot="1">
      <c r="A60" s="30" t="s">
        <v>22</v>
      </c>
      <c r="B60" s="31"/>
      <c r="C60" s="32"/>
      <c r="D60" s="32"/>
      <c r="E60" s="33"/>
      <c r="F60" s="34">
        <f>SUM(F48:F59)</f>
        <v>113600</v>
      </c>
      <c r="G60" s="32"/>
      <c r="H60" s="33"/>
      <c r="I60" s="35">
        <f>SUM(I48:I59)</f>
        <v>5835056</v>
      </c>
      <c r="J60" s="36" t="s">
        <v>23</v>
      </c>
    </row>
    <row r="61" spans="1:11" ht="17.55" customHeight="1" thickBot="1">
      <c r="A61" s="37"/>
      <c r="B61" s="38"/>
      <c r="C61" s="38"/>
      <c r="D61" s="38"/>
      <c r="E61" s="96"/>
      <c r="F61" s="38"/>
      <c r="G61" s="38"/>
      <c r="H61" s="97"/>
      <c r="I61" s="39"/>
    </row>
    <row r="62" spans="1:11" ht="17.55" customHeight="1" thickTop="1" thickBot="1">
      <c r="F62" s="162" t="s">
        <v>64</v>
      </c>
      <c r="G62" s="163"/>
      <c r="H62" s="40" t="s">
        <v>91</v>
      </c>
      <c r="I62" s="41">
        <f>ROUND(I60/110*100,0)</f>
        <v>5304596</v>
      </c>
    </row>
    <row r="63" spans="1:11" ht="18.75" customHeight="1" thickTop="1">
      <c r="G63" s="103"/>
      <c r="H63" s="103"/>
      <c r="I63" s="42"/>
    </row>
    <row r="64" spans="1:11">
      <c r="A64" s="99" t="s">
        <v>24</v>
      </c>
      <c r="B64" s="99"/>
      <c r="C64" s="99"/>
      <c r="D64" s="99"/>
      <c r="E64" s="99"/>
      <c r="F64" s="99"/>
      <c r="G64" s="99"/>
      <c r="H64" s="99"/>
      <c r="I64" s="99"/>
    </row>
    <row r="65" spans="1:10">
      <c r="A65" s="99" t="s">
        <v>25</v>
      </c>
      <c r="B65" s="99"/>
      <c r="C65" s="99"/>
      <c r="D65" s="99"/>
      <c r="E65" s="99"/>
      <c r="F65" s="99"/>
      <c r="G65" s="99"/>
      <c r="H65" s="99"/>
      <c r="I65" s="99"/>
    </row>
    <row r="66" spans="1:10">
      <c r="A66" s="99" t="s">
        <v>26</v>
      </c>
      <c r="B66" s="99"/>
      <c r="C66" s="99"/>
      <c r="D66" s="99"/>
      <c r="E66" s="99"/>
      <c r="F66" s="99"/>
      <c r="G66" s="99"/>
      <c r="H66" s="99"/>
      <c r="I66" s="99"/>
    </row>
    <row r="67" spans="1:10" ht="13.5" customHeight="1">
      <c r="A67" s="105" t="s">
        <v>94</v>
      </c>
      <c r="B67" s="104"/>
      <c r="C67" s="104"/>
      <c r="D67" s="104"/>
      <c r="E67" s="104"/>
      <c r="F67" s="104"/>
      <c r="G67" s="104"/>
      <c r="H67" s="104"/>
      <c r="I67" s="104"/>
    </row>
    <row r="68" spans="1:10">
      <c r="A68" s="43" t="s">
        <v>27</v>
      </c>
      <c r="B68" s="44"/>
      <c r="C68" s="44"/>
      <c r="D68" s="44"/>
      <c r="E68" s="44"/>
      <c r="F68" s="44"/>
      <c r="G68" s="44"/>
      <c r="H68" s="44"/>
      <c r="I68" s="44"/>
    </row>
    <row r="69" spans="1:10">
      <c r="A69" s="99" t="str">
        <f>"注５：入札金額算定においては，力率は"&amp;TEXT(D48,"#%")&amp;"とする。"</f>
        <v>注５：入札金額算定においては，力率は85%とする。</v>
      </c>
      <c r="B69" s="99"/>
      <c r="C69" s="99"/>
      <c r="D69" s="99"/>
      <c r="E69" s="99"/>
      <c r="F69" s="99"/>
      <c r="G69" s="99"/>
      <c r="H69" s="99"/>
      <c r="I69" s="99"/>
    </row>
    <row r="70" spans="1:10">
      <c r="A70" s="99" t="s">
        <v>28</v>
      </c>
      <c r="B70" s="99"/>
      <c r="C70" s="99"/>
      <c r="D70" s="99"/>
      <c r="E70" s="99"/>
      <c r="F70" s="99"/>
      <c r="G70" s="99"/>
      <c r="H70" s="99"/>
      <c r="I70" s="99"/>
    </row>
    <row r="72" spans="1:10">
      <c r="A72" s="45" t="s">
        <v>29</v>
      </c>
    </row>
    <row r="73" spans="1:10">
      <c r="I73" s="54" t="s">
        <v>42</v>
      </c>
      <c r="J73" s="57" t="s">
        <v>50</v>
      </c>
    </row>
    <row r="74" spans="1:10" ht="21">
      <c r="D74" s="4" t="s">
        <v>63</v>
      </c>
      <c r="E74" s="4"/>
    </row>
    <row r="76" spans="1:10">
      <c r="A76" s="3" t="s">
        <v>52</v>
      </c>
      <c r="G76" s="5" t="s">
        <v>7</v>
      </c>
      <c r="H76" s="6"/>
      <c r="I76" s="5"/>
    </row>
    <row r="77" spans="1:10">
      <c r="A77" s="3" t="s">
        <v>56</v>
      </c>
      <c r="G77" s="38"/>
      <c r="H77" s="56"/>
      <c r="I77" s="38"/>
    </row>
    <row r="78" spans="1:10">
      <c r="A78" s="3" t="s">
        <v>57</v>
      </c>
      <c r="G78" s="38"/>
      <c r="H78" s="56"/>
      <c r="I78" s="38"/>
    </row>
    <row r="79" spans="1:10" ht="13.8" thickBot="1"/>
    <row r="80" spans="1:10" ht="18.75" customHeight="1">
      <c r="A80" s="164" t="s">
        <v>8</v>
      </c>
      <c r="B80" s="166" t="s">
        <v>9</v>
      </c>
      <c r="C80" s="167"/>
      <c r="D80" s="167"/>
      <c r="E80" s="168"/>
      <c r="F80" s="100" t="s">
        <v>10</v>
      </c>
      <c r="G80" s="101"/>
      <c r="H80" s="102"/>
      <c r="I80" s="169" t="s">
        <v>5</v>
      </c>
    </row>
    <row r="81" spans="1:11" ht="18.75" customHeight="1">
      <c r="A81" s="165"/>
      <c r="B81" s="7" t="s">
        <v>6</v>
      </c>
      <c r="C81" s="8" t="s">
        <v>11</v>
      </c>
      <c r="D81" s="9" t="s">
        <v>4</v>
      </c>
      <c r="E81" s="10" t="s">
        <v>9</v>
      </c>
      <c r="F81" s="7" t="s">
        <v>12</v>
      </c>
      <c r="G81" s="8" t="s">
        <v>11</v>
      </c>
      <c r="H81" s="10" t="s">
        <v>10</v>
      </c>
      <c r="I81" s="170"/>
    </row>
    <row r="82" spans="1:11" ht="18.75" customHeight="1">
      <c r="A82" s="165"/>
      <c r="B82" s="12" t="s">
        <v>30</v>
      </c>
      <c r="C82" s="13" t="s">
        <v>14</v>
      </c>
      <c r="D82" s="14" t="s">
        <v>31</v>
      </c>
      <c r="E82" s="15" t="s">
        <v>16</v>
      </c>
      <c r="F82" s="12" t="s">
        <v>32</v>
      </c>
      <c r="G82" s="13" t="s">
        <v>18</v>
      </c>
      <c r="H82" s="15" t="s">
        <v>16</v>
      </c>
      <c r="I82" s="11" t="s">
        <v>16</v>
      </c>
    </row>
    <row r="83" spans="1:11" ht="36" customHeight="1">
      <c r="A83" s="165"/>
      <c r="B83" s="16" t="s">
        <v>33</v>
      </c>
      <c r="C83" s="17" t="s">
        <v>34</v>
      </c>
      <c r="D83" s="18" t="s">
        <v>35</v>
      </c>
      <c r="E83" s="19" t="s">
        <v>93</v>
      </c>
      <c r="F83" s="16" t="s">
        <v>45</v>
      </c>
      <c r="G83" s="17" t="s">
        <v>46</v>
      </c>
      <c r="H83" s="20" t="s">
        <v>92</v>
      </c>
      <c r="I83" s="21" t="s">
        <v>48</v>
      </c>
    </row>
    <row r="84" spans="1:11" ht="17.55" customHeight="1">
      <c r="A84" s="22" t="str">
        <f t="shared" ref="A84:A95" si="11">A48</f>
        <v>令和７年10月</v>
      </c>
      <c r="B84" s="62">
        <v>46</v>
      </c>
      <c r="C84" s="59">
        <f>C48</f>
        <v>3636</v>
      </c>
      <c r="D84" s="25">
        <v>0.85</v>
      </c>
      <c r="E84" s="26">
        <f t="shared" ref="E84:E95" si="12">ROUNDDOWN(B84*C84*(1.85-D84),)</f>
        <v>167256</v>
      </c>
      <c r="F84" s="23">
        <v>0</v>
      </c>
      <c r="G84" s="24">
        <f t="shared" ref="G84:G92" si="13">G48</f>
        <v>19.87</v>
      </c>
      <c r="H84" s="26">
        <f>ROUNDDOWN(F84*G84,)</f>
        <v>0</v>
      </c>
      <c r="I84" s="27">
        <f t="shared" ref="I84:I95" si="14">ROUNDDOWN(SUM(E84,H84),0)</f>
        <v>167256</v>
      </c>
    </row>
    <row r="85" spans="1:11" ht="17.55" customHeight="1">
      <c r="A85" s="22" t="str">
        <f t="shared" si="11"/>
        <v>令和７年11月</v>
      </c>
      <c r="B85" s="62">
        <f t="shared" ref="B85:C95" si="15">B84</f>
        <v>46</v>
      </c>
      <c r="C85" s="59">
        <f>C84</f>
        <v>3636</v>
      </c>
      <c r="D85" s="25">
        <v>0.85</v>
      </c>
      <c r="E85" s="26">
        <f t="shared" si="12"/>
        <v>167256</v>
      </c>
      <c r="F85" s="23">
        <v>0</v>
      </c>
      <c r="G85" s="24">
        <f t="shared" si="13"/>
        <v>19.87</v>
      </c>
      <c r="H85" s="26">
        <f t="shared" ref="H85:H95" si="16">ROUNDDOWN(F85*G85,)</f>
        <v>0</v>
      </c>
      <c r="I85" s="27">
        <f t="shared" si="14"/>
        <v>167256</v>
      </c>
    </row>
    <row r="86" spans="1:11" ht="17.55" customHeight="1">
      <c r="A86" s="22" t="str">
        <f t="shared" si="11"/>
        <v>令和７年12月</v>
      </c>
      <c r="B86" s="62">
        <f t="shared" si="15"/>
        <v>46</v>
      </c>
      <c r="C86" s="59">
        <f t="shared" si="15"/>
        <v>3636</v>
      </c>
      <c r="D86" s="25">
        <v>0.85</v>
      </c>
      <c r="E86" s="26">
        <f t="shared" si="12"/>
        <v>167256</v>
      </c>
      <c r="F86" s="23">
        <v>10</v>
      </c>
      <c r="G86" s="24">
        <f t="shared" si="13"/>
        <v>19.87</v>
      </c>
      <c r="H86" s="26">
        <f t="shared" si="16"/>
        <v>198</v>
      </c>
      <c r="I86" s="27">
        <f t="shared" si="14"/>
        <v>167454</v>
      </c>
    </row>
    <row r="87" spans="1:11" ht="17.55" customHeight="1">
      <c r="A87" s="22" t="str">
        <f t="shared" si="11"/>
        <v>令和８年１月</v>
      </c>
      <c r="B87" s="62">
        <f t="shared" si="15"/>
        <v>46</v>
      </c>
      <c r="C87" s="59">
        <f t="shared" si="15"/>
        <v>3636</v>
      </c>
      <c r="D87" s="25">
        <v>0.85</v>
      </c>
      <c r="E87" s="26">
        <f t="shared" si="12"/>
        <v>167256</v>
      </c>
      <c r="F87" s="23">
        <v>0</v>
      </c>
      <c r="G87" s="24">
        <f t="shared" si="13"/>
        <v>19.87</v>
      </c>
      <c r="H87" s="26">
        <f t="shared" si="16"/>
        <v>0</v>
      </c>
      <c r="I87" s="27">
        <f t="shared" si="14"/>
        <v>167256</v>
      </c>
    </row>
    <row r="88" spans="1:11" ht="17.55" customHeight="1">
      <c r="A88" s="22" t="str">
        <f t="shared" si="11"/>
        <v>令和８年２月</v>
      </c>
      <c r="B88" s="62">
        <f t="shared" si="15"/>
        <v>46</v>
      </c>
      <c r="C88" s="59">
        <f t="shared" si="15"/>
        <v>3636</v>
      </c>
      <c r="D88" s="25">
        <v>0.85</v>
      </c>
      <c r="E88" s="26">
        <f t="shared" si="12"/>
        <v>167256</v>
      </c>
      <c r="F88" s="23">
        <v>0</v>
      </c>
      <c r="G88" s="24">
        <f t="shared" si="13"/>
        <v>19.87</v>
      </c>
      <c r="H88" s="26">
        <f t="shared" si="16"/>
        <v>0</v>
      </c>
      <c r="I88" s="27">
        <f t="shared" si="14"/>
        <v>167256</v>
      </c>
    </row>
    <row r="89" spans="1:11" ht="17.55" customHeight="1" thickBot="1">
      <c r="A89" s="22" t="str">
        <f t="shared" si="11"/>
        <v>令和８年３月</v>
      </c>
      <c r="B89" s="62">
        <f t="shared" si="15"/>
        <v>46</v>
      </c>
      <c r="C89" s="59">
        <f t="shared" si="15"/>
        <v>3636</v>
      </c>
      <c r="D89" s="25">
        <v>0.85</v>
      </c>
      <c r="E89" s="26">
        <f t="shared" si="12"/>
        <v>167256</v>
      </c>
      <c r="F89" s="23">
        <v>0</v>
      </c>
      <c r="G89" s="24">
        <f t="shared" si="13"/>
        <v>19.87</v>
      </c>
      <c r="H89" s="26">
        <f t="shared" si="16"/>
        <v>0</v>
      </c>
      <c r="I89" s="27">
        <f t="shared" si="14"/>
        <v>167256</v>
      </c>
      <c r="J89" s="106"/>
      <c r="K89" s="107">
        <f>SUM(I84:I89)</f>
        <v>1003734</v>
      </c>
    </row>
    <row r="90" spans="1:11" ht="17.55" customHeight="1">
      <c r="A90" s="22" t="str">
        <f t="shared" si="11"/>
        <v>令和８年４月</v>
      </c>
      <c r="B90" s="62">
        <f t="shared" si="15"/>
        <v>46</v>
      </c>
      <c r="C90" s="59">
        <f t="shared" si="15"/>
        <v>3636</v>
      </c>
      <c r="D90" s="25">
        <v>0.85</v>
      </c>
      <c r="E90" s="26">
        <f t="shared" si="12"/>
        <v>167256</v>
      </c>
      <c r="F90" s="23">
        <v>0</v>
      </c>
      <c r="G90" s="24">
        <f t="shared" si="13"/>
        <v>19.87</v>
      </c>
      <c r="H90" s="26">
        <f t="shared" si="16"/>
        <v>0</v>
      </c>
      <c r="I90" s="27">
        <f t="shared" si="14"/>
        <v>167256</v>
      </c>
    </row>
    <row r="91" spans="1:11" ht="17.55" customHeight="1">
      <c r="A91" s="22" t="str">
        <f t="shared" si="11"/>
        <v>令和８年５月</v>
      </c>
      <c r="B91" s="62">
        <f t="shared" si="15"/>
        <v>46</v>
      </c>
      <c r="C91" s="59">
        <f t="shared" si="15"/>
        <v>3636</v>
      </c>
      <c r="D91" s="25">
        <v>0.85</v>
      </c>
      <c r="E91" s="26">
        <f t="shared" si="12"/>
        <v>167256</v>
      </c>
      <c r="F91" s="23">
        <v>10</v>
      </c>
      <c r="G91" s="24">
        <f t="shared" si="13"/>
        <v>19.87</v>
      </c>
      <c r="H91" s="26">
        <f t="shared" si="16"/>
        <v>198</v>
      </c>
      <c r="I91" s="27">
        <f t="shared" si="14"/>
        <v>167454</v>
      </c>
    </row>
    <row r="92" spans="1:11" ht="17.55" customHeight="1">
      <c r="A92" s="22" t="str">
        <f t="shared" si="11"/>
        <v>令和８年６月</v>
      </c>
      <c r="B92" s="62">
        <f t="shared" si="15"/>
        <v>46</v>
      </c>
      <c r="C92" s="59">
        <f t="shared" si="15"/>
        <v>3636</v>
      </c>
      <c r="D92" s="25">
        <v>0.85</v>
      </c>
      <c r="E92" s="26">
        <f t="shared" si="12"/>
        <v>167256</v>
      </c>
      <c r="F92" s="23">
        <v>0</v>
      </c>
      <c r="G92" s="24">
        <f t="shared" si="13"/>
        <v>19.87</v>
      </c>
      <c r="H92" s="26">
        <f t="shared" si="16"/>
        <v>0</v>
      </c>
      <c r="I92" s="27">
        <f t="shared" si="14"/>
        <v>167256</v>
      </c>
    </row>
    <row r="93" spans="1:11" ht="17.55" customHeight="1">
      <c r="A93" s="22" t="str">
        <f t="shared" si="11"/>
        <v>令和８年７月</v>
      </c>
      <c r="B93" s="62">
        <f t="shared" si="15"/>
        <v>46</v>
      </c>
      <c r="C93" s="59">
        <f t="shared" si="15"/>
        <v>3636</v>
      </c>
      <c r="D93" s="25">
        <v>0.85</v>
      </c>
      <c r="E93" s="26">
        <f t="shared" si="12"/>
        <v>167256</v>
      </c>
      <c r="F93" s="23">
        <v>10</v>
      </c>
      <c r="G93" s="24">
        <f t="shared" ref="G93:G95" si="17">G57</f>
        <v>19.87</v>
      </c>
      <c r="H93" s="26">
        <f t="shared" si="16"/>
        <v>198</v>
      </c>
      <c r="I93" s="27">
        <f t="shared" si="14"/>
        <v>167454</v>
      </c>
    </row>
    <row r="94" spans="1:11" ht="17.55" customHeight="1">
      <c r="A94" s="22" t="str">
        <f t="shared" si="11"/>
        <v>令和８年８月</v>
      </c>
      <c r="B94" s="62">
        <f t="shared" si="15"/>
        <v>46</v>
      </c>
      <c r="C94" s="59">
        <f t="shared" si="15"/>
        <v>3636</v>
      </c>
      <c r="D94" s="25">
        <v>0.85</v>
      </c>
      <c r="E94" s="26">
        <f t="shared" si="12"/>
        <v>167256</v>
      </c>
      <c r="F94" s="23">
        <v>0</v>
      </c>
      <c r="G94" s="24">
        <f t="shared" si="17"/>
        <v>19.87</v>
      </c>
      <c r="H94" s="26">
        <f t="shared" si="16"/>
        <v>0</v>
      </c>
      <c r="I94" s="27">
        <f t="shared" si="14"/>
        <v>167256</v>
      </c>
    </row>
    <row r="95" spans="1:11" ht="17.55" customHeight="1" thickBot="1">
      <c r="A95" s="28" t="str">
        <f t="shared" si="11"/>
        <v>令和８年９月</v>
      </c>
      <c r="B95" s="62">
        <f t="shared" si="15"/>
        <v>46</v>
      </c>
      <c r="C95" s="59">
        <f t="shared" si="15"/>
        <v>3636</v>
      </c>
      <c r="D95" s="29">
        <v>0.85</v>
      </c>
      <c r="E95" s="26">
        <f t="shared" si="12"/>
        <v>167256</v>
      </c>
      <c r="F95" s="23">
        <v>700</v>
      </c>
      <c r="G95" s="24">
        <f t="shared" si="17"/>
        <v>19.87</v>
      </c>
      <c r="H95" s="26">
        <f t="shared" si="16"/>
        <v>13909</v>
      </c>
      <c r="I95" s="27">
        <f t="shared" si="14"/>
        <v>181165</v>
      </c>
      <c r="J95" s="106"/>
      <c r="K95" s="107">
        <f>SUM(I90:I95)</f>
        <v>1017841</v>
      </c>
    </row>
    <row r="96" spans="1:11" ht="17.55" customHeight="1" thickBot="1">
      <c r="A96" s="30" t="s">
        <v>22</v>
      </c>
      <c r="B96" s="31"/>
      <c r="C96" s="32"/>
      <c r="D96" s="32"/>
      <c r="E96" s="33"/>
      <c r="F96" s="34">
        <f>SUM(F84:F95)</f>
        <v>730</v>
      </c>
      <c r="G96" s="32"/>
      <c r="H96" s="33"/>
      <c r="I96" s="35">
        <f>SUM(I84:I95)</f>
        <v>2021575</v>
      </c>
      <c r="J96" s="36" t="s">
        <v>23</v>
      </c>
    </row>
    <row r="97" spans="1:9" ht="17.55" customHeight="1" thickBot="1">
      <c r="A97" s="37"/>
      <c r="B97" s="38"/>
      <c r="C97" s="38"/>
      <c r="D97" s="38"/>
      <c r="E97" s="38"/>
      <c r="F97" s="38"/>
      <c r="G97" s="38"/>
      <c r="H97" s="39"/>
      <c r="I97" s="39"/>
    </row>
    <row r="98" spans="1:9" ht="17.55" customHeight="1" thickTop="1" thickBot="1">
      <c r="F98" s="162" t="s">
        <v>64</v>
      </c>
      <c r="G98" s="163"/>
      <c r="H98" s="40" t="s">
        <v>91</v>
      </c>
      <c r="I98" s="41">
        <f>ROUNDDOWN(I96/110*100,0)</f>
        <v>1837795</v>
      </c>
    </row>
    <row r="99" spans="1:9" ht="18.75" customHeight="1" thickTop="1">
      <c r="G99" s="103"/>
      <c r="H99" s="103"/>
      <c r="I99" s="42"/>
    </row>
    <row r="100" spans="1:9">
      <c r="A100" s="99" t="s">
        <v>24</v>
      </c>
      <c r="B100" s="99"/>
      <c r="C100" s="99"/>
      <c r="D100" s="99"/>
      <c r="E100" s="99"/>
      <c r="F100" s="99"/>
      <c r="G100" s="99"/>
      <c r="H100" s="99"/>
      <c r="I100" s="99"/>
    </row>
    <row r="101" spans="1:9">
      <c r="A101" s="99" t="s">
        <v>25</v>
      </c>
      <c r="B101" s="99"/>
      <c r="C101" s="99"/>
      <c r="D101" s="99"/>
      <c r="E101" s="99"/>
      <c r="F101" s="99"/>
      <c r="G101" s="99"/>
      <c r="H101" s="99"/>
      <c r="I101" s="99"/>
    </row>
    <row r="102" spans="1:9">
      <c r="A102" s="99" t="s">
        <v>26</v>
      </c>
      <c r="B102" s="99"/>
      <c r="C102" s="99"/>
      <c r="D102" s="99"/>
      <c r="E102" s="99"/>
      <c r="F102" s="99"/>
      <c r="G102" s="99"/>
      <c r="H102" s="99"/>
      <c r="I102" s="99"/>
    </row>
    <row r="103" spans="1:9" ht="13.5" customHeight="1">
      <c r="A103" s="105" t="s">
        <v>94</v>
      </c>
      <c r="B103" s="104"/>
      <c r="C103" s="104"/>
      <c r="D103" s="104"/>
      <c r="E103" s="104"/>
      <c r="F103" s="104"/>
      <c r="G103" s="104"/>
      <c r="H103" s="104"/>
      <c r="I103" s="104"/>
    </row>
    <row r="104" spans="1:9">
      <c r="A104" s="43" t="s">
        <v>27</v>
      </c>
      <c r="B104" s="44"/>
      <c r="C104" s="44"/>
      <c r="D104" s="44"/>
      <c r="E104" s="44"/>
      <c r="F104" s="44"/>
      <c r="G104" s="44"/>
      <c r="H104" s="44"/>
      <c r="I104" s="44"/>
    </row>
    <row r="105" spans="1:9">
      <c r="A105" s="99" t="str">
        <f>"注５：入札金額算定においては，力率は"&amp;TEXT(D84,"#%")&amp;"とする。"</f>
        <v>注５：入札金額算定においては，力率は85%とする。</v>
      </c>
      <c r="B105" s="99"/>
      <c r="C105" s="99"/>
      <c r="D105" s="99"/>
      <c r="E105" s="99"/>
      <c r="F105" s="99"/>
      <c r="G105" s="99"/>
      <c r="H105" s="99"/>
      <c r="I105" s="99"/>
    </row>
    <row r="106" spans="1:9">
      <c r="A106" s="99" t="s">
        <v>28</v>
      </c>
      <c r="B106" s="99"/>
      <c r="C106" s="99"/>
      <c r="D106" s="99"/>
      <c r="E106" s="99"/>
      <c r="F106" s="99"/>
      <c r="G106" s="99"/>
      <c r="H106" s="99"/>
      <c r="I106" s="99"/>
    </row>
    <row r="108" spans="1:9">
      <c r="A108" s="45" t="s">
        <v>29</v>
      </c>
    </row>
  </sheetData>
  <mergeCells count="13">
    <mergeCell ref="A8:A11"/>
    <mergeCell ref="B8:E8"/>
    <mergeCell ref="F8:H8"/>
    <mergeCell ref="I8:I9"/>
    <mergeCell ref="F26:G26"/>
    <mergeCell ref="F98:G98"/>
    <mergeCell ref="A44:A47"/>
    <mergeCell ref="B44:E44"/>
    <mergeCell ref="I44:I45"/>
    <mergeCell ref="F62:G62"/>
    <mergeCell ref="A80:A83"/>
    <mergeCell ref="B80:E80"/>
    <mergeCell ref="I80:I81"/>
  </mergeCells>
  <phoneticPr fontId="2"/>
  <pageMargins left="0.98425196850393704" right="0.19685039370078741" top="0.59055118110236227" bottom="0" header="0.31496062992125984" footer="0.19685039370078741"/>
  <pageSetup paperSize="9" scale="95" fitToHeight="4" orientation="landscape" r:id="rId1"/>
  <rowBreaks count="2" manualBreakCount="2">
    <brk id="36" max="10" man="1"/>
    <brk id="72" max="1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38"/>
  <sheetViews>
    <sheetView view="pageBreakPreview" zoomScaleNormal="100" zoomScaleSheetLayoutView="100" workbookViewId="0">
      <selection activeCell="B12" sqref="B12"/>
    </sheetView>
  </sheetViews>
  <sheetFormatPr defaultColWidth="9" defaultRowHeight="13.2"/>
  <cols>
    <col min="1" max="1" width="17.77734375" style="3" customWidth="1"/>
    <col min="2" max="9" width="15.33203125" style="3" customWidth="1"/>
    <col min="10" max="10" width="9" style="3"/>
    <col min="11" max="24" width="6.21875" style="3" customWidth="1"/>
    <col min="25" max="16384" width="9" style="3"/>
  </cols>
  <sheetData>
    <row r="1" spans="1:25" ht="16.2">
      <c r="A1" s="46" t="s">
        <v>59</v>
      </c>
      <c r="I1" s="54" t="s">
        <v>68</v>
      </c>
    </row>
    <row r="2" spans="1:25" ht="16.2">
      <c r="A2" s="46"/>
      <c r="I2" s="58" t="s">
        <v>61</v>
      </c>
    </row>
    <row r="3" spans="1:25" ht="37.5" customHeight="1">
      <c r="A3" s="47" t="s">
        <v>36</v>
      </c>
      <c r="B3" s="160" t="s">
        <v>40</v>
      </c>
      <c r="C3" s="161"/>
      <c r="Y3" s="82"/>
    </row>
    <row r="4" spans="1:25" ht="36" customHeight="1">
      <c r="A4" s="47" t="s">
        <v>8</v>
      </c>
      <c r="B4" s="48" t="s">
        <v>37</v>
      </c>
      <c r="C4" s="48" t="s">
        <v>38</v>
      </c>
      <c r="E4" s="98"/>
      <c r="F4" s="98"/>
      <c r="G4" s="98"/>
      <c r="H4" s="98"/>
      <c r="L4" s="85" t="s">
        <v>89</v>
      </c>
      <c r="Y4" s="82"/>
    </row>
    <row r="5" spans="1:25" ht="17.55" customHeight="1">
      <c r="A5" s="49" t="str">
        <f>'別紙No1_設計書（未使用）'!A12</f>
        <v>令和７年10月</v>
      </c>
      <c r="B5" s="50">
        <f>'別紙No1_設計書（未使用）'!B12</f>
        <v>618</v>
      </c>
      <c r="C5" s="50">
        <f>'別紙No1_設計書（未使用）'!F12</f>
        <v>428600</v>
      </c>
      <c r="F5" s="58"/>
      <c r="G5" s="58"/>
      <c r="K5" s="79"/>
      <c r="L5" s="47" t="s">
        <v>74</v>
      </c>
      <c r="M5" s="47" t="s">
        <v>75</v>
      </c>
      <c r="N5" s="47" t="s">
        <v>76</v>
      </c>
      <c r="O5" s="47" t="s">
        <v>77</v>
      </c>
      <c r="P5" s="47" t="s">
        <v>78</v>
      </c>
      <c r="Q5" s="47" t="s">
        <v>79</v>
      </c>
      <c r="R5" s="47" t="s">
        <v>80</v>
      </c>
      <c r="S5" s="47" t="s">
        <v>81</v>
      </c>
      <c r="T5" s="47" t="s">
        <v>82</v>
      </c>
      <c r="U5" s="47" t="s">
        <v>83</v>
      </c>
      <c r="V5" s="47" t="s">
        <v>84</v>
      </c>
      <c r="W5" s="47" t="s">
        <v>85</v>
      </c>
      <c r="X5" s="80" t="s">
        <v>86</v>
      </c>
      <c r="Y5" s="83"/>
    </row>
    <row r="6" spans="1:25" ht="17.55" customHeight="1">
      <c r="A6" s="49" t="str">
        <f>'別紙No1_設計書（未使用）'!A13</f>
        <v>令和７年11月</v>
      </c>
      <c r="B6" s="50">
        <f>'別紙No1_設計書（未使用）'!B13</f>
        <v>618</v>
      </c>
      <c r="C6" s="50">
        <f>'別紙No1_設計書（未使用）'!F13</f>
        <v>376500</v>
      </c>
      <c r="E6" s="58"/>
      <c r="F6" s="78"/>
      <c r="K6" s="79" t="s">
        <v>90</v>
      </c>
      <c r="L6" s="91">
        <f>MAX(M6:X6)</f>
        <v>600</v>
      </c>
      <c r="M6" s="79">
        <v>562</v>
      </c>
      <c r="N6" s="79">
        <v>600</v>
      </c>
      <c r="O6" s="79">
        <v>521</v>
      </c>
      <c r="P6" s="79">
        <v>564</v>
      </c>
      <c r="Q6" s="79"/>
      <c r="R6" s="81"/>
      <c r="S6" s="92"/>
      <c r="T6" s="79"/>
      <c r="U6" s="79"/>
      <c r="V6" s="79"/>
      <c r="W6" s="79"/>
      <c r="X6" s="79"/>
      <c r="Y6" s="83"/>
    </row>
    <row r="7" spans="1:25" ht="17.55" customHeight="1">
      <c r="A7" s="49" t="str">
        <f>'別紙No1_設計書（未使用）'!A14</f>
        <v>令和７年12月</v>
      </c>
      <c r="B7" s="50">
        <f>'別紙No1_設計書（未使用）'!B14</f>
        <v>618</v>
      </c>
      <c r="C7" s="50">
        <f>'別紙No1_設計書（未使用）'!F14</f>
        <v>386600</v>
      </c>
      <c r="E7" s="58"/>
      <c r="F7" s="78"/>
      <c r="K7" s="79" t="s">
        <v>88</v>
      </c>
      <c r="L7" s="91">
        <f>MAX(M7:X7)</f>
        <v>566</v>
      </c>
      <c r="M7" s="79">
        <v>514</v>
      </c>
      <c r="N7" s="79">
        <v>530</v>
      </c>
      <c r="O7" s="84">
        <v>566</v>
      </c>
      <c r="P7" s="79">
        <v>538</v>
      </c>
      <c r="Q7" s="79">
        <v>528</v>
      </c>
      <c r="R7" s="81">
        <v>528</v>
      </c>
      <c r="S7" s="92">
        <v>542</v>
      </c>
      <c r="T7" s="79">
        <v>528</v>
      </c>
      <c r="U7" s="79">
        <v>523</v>
      </c>
      <c r="V7" s="79">
        <v>526</v>
      </c>
      <c r="W7" s="79">
        <v>542</v>
      </c>
      <c r="X7" s="81">
        <v>547</v>
      </c>
      <c r="Y7" s="83"/>
    </row>
    <row r="8" spans="1:25" ht="17.55" customHeight="1">
      <c r="A8" s="49" t="str">
        <f>'別紙No1_設計書（未使用）'!A15</f>
        <v>令和８年１月</v>
      </c>
      <c r="B8" s="50">
        <f>'別紙No1_設計書（未使用）'!B15</f>
        <v>618</v>
      </c>
      <c r="C8" s="50">
        <f>'別紙No1_設計書（未使用）'!F15</f>
        <v>359400</v>
      </c>
      <c r="E8" s="58"/>
      <c r="F8" s="78"/>
      <c r="K8" s="79" t="s">
        <v>69</v>
      </c>
      <c r="L8" s="91">
        <f>MAX(M8:X8)</f>
        <v>593</v>
      </c>
      <c r="M8" s="79">
        <v>538</v>
      </c>
      <c r="N8" s="79">
        <v>557</v>
      </c>
      <c r="O8" s="79">
        <v>547</v>
      </c>
      <c r="P8" s="79">
        <v>535</v>
      </c>
      <c r="Q8" s="79">
        <v>581</v>
      </c>
      <c r="R8" s="87">
        <v>540</v>
      </c>
      <c r="S8" s="90">
        <v>593</v>
      </c>
      <c r="T8" s="79">
        <v>535</v>
      </c>
      <c r="U8" s="79">
        <v>530</v>
      </c>
      <c r="V8" s="79">
        <v>509</v>
      </c>
      <c r="W8" s="79">
        <v>533</v>
      </c>
      <c r="X8" s="81">
        <v>518</v>
      </c>
      <c r="Y8" s="83"/>
    </row>
    <row r="9" spans="1:25" ht="17.55" customHeight="1">
      <c r="A9" s="49" t="str">
        <f>'別紙No1_設計書（未使用）'!A16</f>
        <v>令和８年２月</v>
      </c>
      <c r="B9" s="50">
        <f>'別紙No1_設計書（未使用）'!B16</f>
        <v>618</v>
      </c>
      <c r="C9" s="50">
        <f>'別紙No1_設計書（未使用）'!F16</f>
        <v>302200</v>
      </c>
      <c r="E9" s="58"/>
      <c r="F9" s="78"/>
      <c r="K9" s="79" t="s">
        <v>70</v>
      </c>
      <c r="L9" s="91">
        <f t="shared" ref="L9:L10" si="0">MAX(M9:X9)</f>
        <v>643</v>
      </c>
      <c r="M9" s="79">
        <v>557</v>
      </c>
      <c r="N9" s="79">
        <v>526</v>
      </c>
      <c r="O9" s="79">
        <v>516</v>
      </c>
      <c r="P9" s="79">
        <v>550</v>
      </c>
      <c r="Q9" s="84">
        <v>643</v>
      </c>
      <c r="R9" s="88">
        <v>631</v>
      </c>
      <c r="S9" s="86">
        <v>523</v>
      </c>
      <c r="T9" s="79">
        <v>554</v>
      </c>
      <c r="U9" s="79">
        <v>528</v>
      </c>
      <c r="V9" s="79">
        <v>521</v>
      </c>
      <c r="W9" s="79">
        <v>528</v>
      </c>
      <c r="X9" s="81">
        <v>547</v>
      </c>
      <c r="Y9" s="83"/>
    </row>
    <row r="10" spans="1:25" ht="17.55" customHeight="1">
      <c r="A10" s="49" t="str">
        <f>'別紙No1_設計書（未使用）'!A17</f>
        <v>令和８年３月</v>
      </c>
      <c r="B10" s="50">
        <f>'別紙No1_設計書（未使用）'!B17</f>
        <v>618</v>
      </c>
      <c r="C10" s="50">
        <f>'別紙No1_設計書（未使用）'!F17</f>
        <v>319600</v>
      </c>
      <c r="E10" s="58"/>
      <c r="F10" s="78"/>
      <c r="K10" s="79" t="s">
        <v>71</v>
      </c>
      <c r="L10" s="91">
        <f t="shared" si="0"/>
        <v>622</v>
      </c>
      <c r="M10" s="79">
        <v>545</v>
      </c>
      <c r="N10" s="79">
        <v>490</v>
      </c>
      <c r="O10" s="79">
        <v>518</v>
      </c>
      <c r="P10" s="84">
        <v>622</v>
      </c>
      <c r="Q10" s="79">
        <v>523</v>
      </c>
      <c r="R10" s="87">
        <v>600</v>
      </c>
      <c r="S10" s="86">
        <v>545</v>
      </c>
      <c r="T10" s="79">
        <v>530</v>
      </c>
      <c r="U10" s="79">
        <v>518</v>
      </c>
      <c r="V10" s="79">
        <v>518</v>
      </c>
      <c r="W10" s="79">
        <v>523</v>
      </c>
      <c r="X10" s="81">
        <v>514</v>
      </c>
      <c r="Y10" s="83"/>
    </row>
    <row r="11" spans="1:25" ht="17.55" customHeight="1">
      <c r="A11" s="49" t="str">
        <f>'別紙No1_設計書（未使用）'!A18</f>
        <v>令和８年４月</v>
      </c>
      <c r="B11" s="50">
        <f>'別紙No1_設計書（未使用）'!B18</f>
        <v>618</v>
      </c>
      <c r="C11" s="50">
        <f>'別紙No1_設計書（未使用）'!F18</f>
        <v>298900</v>
      </c>
      <c r="E11" s="58"/>
      <c r="F11" s="78"/>
      <c r="K11" s="79" t="s">
        <v>72</v>
      </c>
      <c r="L11" s="91">
        <f>MAX(M11:X11)</f>
        <v>586</v>
      </c>
      <c r="M11" s="79">
        <v>499</v>
      </c>
      <c r="N11" s="79">
        <v>511</v>
      </c>
      <c r="O11" s="79">
        <v>523</v>
      </c>
      <c r="P11" s="79">
        <v>554</v>
      </c>
      <c r="Q11" s="79">
        <v>564</v>
      </c>
      <c r="R11" s="87">
        <v>540</v>
      </c>
      <c r="S11" s="90">
        <v>586</v>
      </c>
      <c r="T11" s="79">
        <v>523</v>
      </c>
      <c r="U11" s="79">
        <v>538</v>
      </c>
      <c r="V11" s="79">
        <v>526</v>
      </c>
      <c r="W11" s="79">
        <v>530</v>
      </c>
      <c r="X11" s="81">
        <v>504</v>
      </c>
      <c r="Y11" s="82"/>
    </row>
    <row r="12" spans="1:25" ht="17.55" customHeight="1">
      <c r="A12" s="49" t="str">
        <f>'別紙No1_設計書（未使用）'!A19</f>
        <v>令和８年５月</v>
      </c>
      <c r="B12" s="50">
        <f>'別紙No1_設計書（未使用）'!B19</f>
        <v>618</v>
      </c>
      <c r="C12" s="50">
        <f>'別紙No1_設計書（未使用）'!F19</f>
        <v>297800</v>
      </c>
      <c r="E12" s="58"/>
      <c r="F12" s="78"/>
      <c r="K12" s="79" t="s">
        <v>73</v>
      </c>
      <c r="L12" s="91">
        <f>MAX(M12:X12)</f>
        <v>643</v>
      </c>
      <c r="M12" s="79">
        <v>514</v>
      </c>
      <c r="N12" s="79">
        <v>528</v>
      </c>
      <c r="O12" s="79">
        <v>545</v>
      </c>
      <c r="P12" s="79">
        <v>593</v>
      </c>
      <c r="Q12" s="79">
        <v>581</v>
      </c>
      <c r="R12" s="89">
        <v>643</v>
      </c>
      <c r="S12" s="86">
        <v>559</v>
      </c>
      <c r="T12" s="79">
        <v>502</v>
      </c>
      <c r="U12" s="79">
        <v>514</v>
      </c>
      <c r="V12" s="79">
        <v>528</v>
      </c>
      <c r="W12" s="79">
        <v>540</v>
      </c>
      <c r="X12" s="81">
        <v>533</v>
      </c>
      <c r="Y12" s="82"/>
    </row>
    <row r="13" spans="1:25" ht="17.55" customHeight="1">
      <c r="A13" s="49" t="str">
        <f>'別紙No1_設計書（未使用）'!A20</f>
        <v>令和８年６月</v>
      </c>
      <c r="B13" s="50">
        <f>'別紙No1_設計書（未使用）'!B20</f>
        <v>618</v>
      </c>
      <c r="C13" s="50">
        <f>'別紙No1_設計書（未使用）'!F20</f>
        <v>300600</v>
      </c>
      <c r="Y13" s="82"/>
    </row>
    <row r="14" spans="1:25" ht="17.55" customHeight="1">
      <c r="A14" s="49" t="str">
        <f>'別紙No1_設計書（未使用）'!A21</f>
        <v>令和８年７月</v>
      </c>
      <c r="B14" s="50">
        <f>'別紙No1_設計書（未使用）'!B21</f>
        <v>618</v>
      </c>
      <c r="C14" s="50">
        <f>'別紙No1_設計書（未使用）'!F21</f>
        <v>316600</v>
      </c>
      <c r="Y14" s="82"/>
    </row>
    <row r="15" spans="1:25" ht="17.55" customHeight="1">
      <c r="A15" s="49" t="str">
        <f>'別紙No1_設計書（未使用）'!A22</f>
        <v>令和８年８月</v>
      </c>
      <c r="B15" s="50">
        <f>'別紙No1_設計書（未使用）'!B22</f>
        <v>618</v>
      </c>
      <c r="C15" s="50">
        <f>'別紙No1_設計書（未使用）'!F22</f>
        <v>314800</v>
      </c>
      <c r="Y15" s="38"/>
    </row>
    <row r="16" spans="1:25" ht="17.55" customHeight="1">
      <c r="A16" s="49" t="str">
        <f>'別紙No1_設計書（未使用）'!A23</f>
        <v>令和８年９月</v>
      </c>
      <c r="B16" s="50">
        <f>'別紙No1_設計書（未使用）'!B23</f>
        <v>618</v>
      </c>
      <c r="C16" s="50">
        <f>'別紙No1_設計書（未使用）'!F23</f>
        <v>392900</v>
      </c>
    </row>
    <row r="17" spans="1:9" ht="17.55" customHeight="1">
      <c r="A17" s="47" t="s">
        <v>22</v>
      </c>
      <c r="B17" s="53"/>
      <c r="C17" s="51">
        <f>SUM(C5:C16)</f>
        <v>4094500</v>
      </c>
    </row>
    <row r="18" spans="1:9" ht="17.55" customHeight="1">
      <c r="A18" s="37"/>
      <c r="B18" s="38"/>
      <c r="C18" s="38"/>
    </row>
    <row r="19" spans="1:9" ht="17.55" customHeight="1">
      <c r="B19" s="52"/>
      <c r="C19" s="52"/>
    </row>
    <row r="20" spans="1:9" ht="16.2">
      <c r="A20" s="46" t="s">
        <v>60</v>
      </c>
      <c r="I20" s="54" t="s">
        <v>68</v>
      </c>
    </row>
    <row r="21" spans="1:9" ht="16.2">
      <c r="A21" s="46"/>
      <c r="I21" s="58" t="s">
        <v>61</v>
      </c>
    </row>
    <row r="22" spans="1:9" ht="37.5" customHeight="1">
      <c r="A22" s="47" t="s">
        <v>36</v>
      </c>
      <c r="B22" s="160" t="s">
        <v>39</v>
      </c>
      <c r="C22" s="161"/>
      <c r="D22" s="160" t="s">
        <v>41</v>
      </c>
      <c r="E22" s="161"/>
    </row>
    <row r="23" spans="1:9" ht="36" customHeight="1">
      <c r="A23" s="47" t="s">
        <v>8</v>
      </c>
      <c r="B23" s="48" t="s">
        <v>37</v>
      </c>
      <c r="C23" s="48" t="s">
        <v>38</v>
      </c>
      <c r="D23" s="48" t="s">
        <v>37</v>
      </c>
      <c r="E23" s="48" t="s">
        <v>38</v>
      </c>
    </row>
    <row r="24" spans="1:9" ht="17.55" customHeight="1">
      <c r="A24" s="49" t="str">
        <f>A5</f>
        <v>令和７年10月</v>
      </c>
      <c r="B24" s="50">
        <f>'別紙No1_設計書（未使用）'!B48</f>
        <v>82</v>
      </c>
      <c r="C24" s="50">
        <f>'別紙No1_設計書（未使用）'!F48</f>
        <v>9800</v>
      </c>
      <c r="D24" s="50">
        <f>'別紙No1_設計書（未使用）'!B84</f>
        <v>46</v>
      </c>
      <c r="E24" s="50">
        <f>'別紙No1_設計書（未使用）'!F84</f>
        <v>0</v>
      </c>
    </row>
    <row r="25" spans="1:9" ht="17.55" customHeight="1">
      <c r="A25" s="49" t="str">
        <f t="shared" ref="A25:A35" si="1">A6</f>
        <v>令和７年11月</v>
      </c>
      <c r="B25" s="50">
        <f>'別紙No1_設計書（未使用）'!B49</f>
        <v>82</v>
      </c>
      <c r="C25" s="50">
        <f>'別紙No1_設計書（未使用）'!F49</f>
        <v>9300</v>
      </c>
      <c r="D25" s="50">
        <f>'別紙No1_設計書（未使用）'!B85</f>
        <v>46</v>
      </c>
      <c r="E25" s="50">
        <f>'別紙No1_設計書（未使用）'!F85</f>
        <v>0</v>
      </c>
    </row>
    <row r="26" spans="1:9" ht="17.55" customHeight="1">
      <c r="A26" s="49" t="str">
        <f t="shared" si="1"/>
        <v>令和７年12月</v>
      </c>
      <c r="B26" s="50">
        <f>'別紙No1_設計書（未使用）'!B50</f>
        <v>82</v>
      </c>
      <c r="C26" s="50">
        <f>'別紙No1_設計書（未使用）'!F50</f>
        <v>10000</v>
      </c>
      <c r="D26" s="50">
        <f>'別紙No1_設計書（未使用）'!B86</f>
        <v>46</v>
      </c>
      <c r="E26" s="50">
        <f>'別紙No1_設計書（未使用）'!F86</f>
        <v>10</v>
      </c>
    </row>
    <row r="27" spans="1:9" ht="17.55" customHeight="1">
      <c r="A27" s="49" t="str">
        <f t="shared" si="1"/>
        <v>令和８年１月</v>
      </c>
      <c r="B27" s="50">
        <f>'別紙No1_設計書（未使用）'!B51</f>
        <v>82</v>
      </c>
      <c r="C27" s="50">
        <f>'別紙No1_設計書（未使用）'!F51</f>
        <v>9700</v>
      </c>
      <c r="D27" s="50">
        <f>'別紙No1_設計書（未使用）'!B87</f>
        <v>46</v>
      </c>
      <c r="E27" s="50">
        <f>'別紙No1_設計書（未使用）'!F87</f>
        <v>0</v>
      </c>
    </row>
    <row r="28" spans="1:9" ht="17.55" customHeight="1">
      <c r="A28" s="49" t="str">
        <f t="shared" si="1"/>
        <v>令和８年２月</v>
      </c>
      <c r="B28" s="50">
        <f>'別紙No1_設計書（未使用）'!B52</f>
        <v>82</v>
      </c>
      <c r="C28" s="50">
        <f>'別紙No1_設計書（未使用）'!F52</f>
        <v>8700</v>
      </c>
      <c r="D28" s="50">
        <f>'別紙No1_設計書（未使用）'!B88</f>
        <v>46</v>
      </c>
      <c r="E28" s="50">
        <f>'別紙No1_設計書（未使用）'!F88</f>
        <v>0</v>
      </c>
    </row>
    <row r="29" spans="1:9" ht="17.55" customHeight="1">
      <c r="A29" s="49" t="str">
        <f t="shared" si="1"/>
        <v>令和８年３月</v>
      </c>
      <c r="B29" s="50">
        <f>'別紙No1_設計書（未使用）'!B53</f>
        <v>82</v>
      </c>
      <c r="C29" s="50">
        <f>'別紙No1_設計書（未使用）'!F53</f>
        <v>9700</v>
      </c>
      <c r="D29" s="50">
        <f>'別紙No1_設計書（未使用）'!B89</f>
        <v>46</v>
      </c>
      <c r="E29" s="50">
        <f>'別紙No1_設計書（未使用）'!F89</f>
        <v>0</v>
      </c>
    </row>
    <row r="30" spans="1:9" ht="17.55" customHeight="1">
      <c r="A30" s="49" t="str">
        <f t="shared" si="1"/>
        <v>令和８年４月</v>
      </c>
      <c r="B30" s="50">
        <f>'別紙No1_設計書（未使用）'!B54</f>
        <v>82</v>
      </c>
      <c r="C30" s="50">
        <f>'別紙No1_設計書（未使用）'!F54</f>
        <v>8600</v>
      </c>
      <c r="D30" s="50">
        <f>'別紙No1_設計書（未使用）'!B90</f>
        <v>46</v>
      </c>
      <c r="E30" s="50">
        <f>'別紙No1_設計書（未使用）'!F90</f>
        <v>0</v>
      </c>
    </row>
    <row r="31" spans="1:9" ht="17.55" customHeight="1">
      <c r="A31" s="49" t="str">
        <f t="shared" si="1"/>
        <v>令和８年５月</v>
      </c>
      <c r="B31" s="50">
        <f>'別紙No1_設計書（未使用）'!B55</f>
        <v>82</v>
      </c>
      <c r="C31" s="50">
        <f>'別紙No1_設計書（未使用）'!F55</f>
        <v>9000</v>
      </c>
      <c r="D31" s="50">
        <f>'別紙No1_設計書（未使用）'!B91</f>
        <v>46</v>
      </c>
      <c r="E31" s="50">
        <f>'別紙No1_設計書（未使用）'!F91</f>
        <v>10</v>
      </c>
    </row>
    <row r="32" spans="1:9" ht="17.55" customHeight="1">
      <c r="A32" s="49" t="str">
        <f t="shared" si="1"/>
        <v>令和８年６月</v>
      </c>
      <c r="B32" s="50">
        <f>'別紙No1_設計書（未使用）'!B56</f>
        <v>82</v>
      </c>
      <c r="C32" s="50">
        <f>'別紙No1_設計書（未使用）'!F56</f>
        <v>8900</v>
      </c>
      <c r="D32" s="50">
        <f>'別紙No1_設計書（未使用）'!B92</f>
        <v>46</v>
      </c>
      <c r="E32" s="50">
        <f>'別紙No1_設計書（未使用）'!F92</f>
        <v>0</v>
      </c>
    </row>
    <row r="33" spans="1:9" ht="17.55" customHeight="1">
      <c r="A33" s="49" t="str">
        <f t="shared" si="1"/>
        <v>令和８年７月</v>
      </c>
      <c r="B33" s="50">
        <f>'別紙No1_設計書（未使用）'!B57</f>
        <v>82</v>
      </c>
      <c r="C33" s="50">
        <f>'別紙No1_設計書（未使用）'!F57</f>
        <v>8800</v>
      </c>
      <c r="D33" s="50">
        <f>'別紙No1_設計書（未使用）'!B93</f>
        <v>46</v>
      </c>
      <c r="E33" s="50">
        <f>'別紙No1_設計書（未使用）'!F93</f>
        <v>10</v>
      </c>
    </row>
    <row r="34" spans="1:9" ht="17.55" customHeight="1">
      <c r="A34" s="49" t="str">
        <f t="shared" si="1"/>
        <v>令和８年８月</v>
      </c>
      <c r="B34" s="50">
        <f>'別紙No1_設計書（未使用）'!B58</f>
        <v>82</v>
      </c>
      <c r="C34" s="50">
        <f>'別紙No1_設計書（未使用）'!F58</f>
        <v>10300</v>
      </c>
      <c r="D34" s="50">
        <f>'別紙No1_設計書（未使用）'!B94</f>
        <v>46</v>
      </c>
      <c r="E34" s="50">
        <f>'別紙No1_設計書（未使用）'!F94</f>
        <v>0</v>
      </c>
    </row>
    <row r="35" spans="1:9" ht="17.55" customHeight="1">
      <c r="A35" s="49" t="str">
        <f t="shared" si="1"/>
        <v>令和８年９月</v>
      </c>
      <c r="B35" s="50">
        <f>'別紙No1_設計書（未使用）'!B59</f>
        <v>82</v>
      </c>
      <c r="C35" s="50">
        <f>'別紙No1_設計書（未使用）'!F59</f>
        <v>10800</v>
      </c>
      <c r="D35" s="50">
        <f>'別紙No1_設計書（未使用）'!B95</f>
        <v>46</v>
      </c>
      <c r="E35" s="50">
        <f>'別紙No1_設計書（未使用）'!F95</f>
        <v>700</v>
      </c>
    </row>
    <row r="36" spans="1:9" ht="17.55" customHeight="1">
      <c r="A36" s="47" t="s">
        <v>22</v>
      </c>
      <c r="B36" s="53"/>
      <c r="C36" s="51">
        <f>SUM(C24:C35)</f>
        <v>113600</v>
      </c>
      <c r="D36" s="53"/>
      <c r="E36" s="51">
        <f>SUM(E24:E35)</f>
        <v>730</v>
      </c>
    </row>
    <row r="37" spans="1:9" ht="17.55" customHeight="1">
      <c r="A37" s="37"/>
      <c r="B37" s="55"/>
      <c r="C37" s="55"/>
      <c r="D37" s="55"/>
      <c r="E37" s="55"/>
      <c r="F37" s="55"/>
      <c r="G37" s="55"/>
      <c r="H37" s="55"/>
      <c r="I37" s="55"/>
    </row>
    <row r="38" spans="1:9" ht="17.55" customHeight="1">
      <c r="A38" s="37"/>
      <c r="B38" s="55"/>
      <c r="C38" s="55"/>
      <c r="D38" s="55"/>
      <c r="E38" s="55"/>
      <c r="F38" s="55"/>
      <c r="G38" s="55"/>
      <c r="H38" s="55"/>
      <c r="I38" s="55"/>
    </row>
  </sheetData>
  <mergeCells count="3">
    <mergeCell ref="B3:C3"/>
    <mergeCell ref="B22:C22"/>
    <mergeCell ref="D22:E22"/>
  </mergeCells>
  <phoneticPr fontId="2"/>
  <pageMargins left="0.59055118110236227" right="0" top="0.98425196850393704" bottom="0" header="0.31496062992125984" footer="0"/>
  <pageSetup paperSize="9" fitToHeight="3" orientation="landscape" cellComments="asDisplayed" r:id="rId1"/>
  <rowBreaks count="1" manualBreakCount="1">
    <brk id="19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8"/>
  <sheetViews>
    <sheetView view="pageBreakPreview" topLeftCell="A3" zoomScaleNormal="100" zoomScaleSheetLayoutView="100" workbookViewId="0">
      <selection activeCell="B12" sqref="B12"/>
    </sheetView>
  </sheetViews>
  <sheetFormatPr defaultColWidth="9" defaultRowHeight="13.2"/>
  <cols>
    <col min="1" max="1" width="13.77734375" style="3" customWidth="1"/>
    <col min="2" max="4" width="10.6640625" style="3" customWidth="1"/>
    <col min="5" max="5" width="18.88671875" style="3" customWidth="1"/>
    <col min="6" max="6" width="15.6640625" style="3" customWidth="1"/>
    <col min="7" max="7" width="10.6640625" style="3" customWidth="1"/>
    <col min="8" max="8" width="15.109375" style="3" customWidth="1"/>
    <col min="9" max="9" width="17.21875" style="3" customWidth="1"/>
    <col min="10" max="10" width="4.77734375" style="3" customWidth="1"/>
    <col min="11" max="16384" width="9" style="3"/>
  </cols>
  <sheetData>
    <row r="1" spans="1:10">
      <c r="I1" s="54" t="s">
        <v>42</v>
      </c>
      <c r="J1" s="57" t="s">
        <v>49</v>
      </c>
    </row>
    <row r="2" spans="1:10" ht="21">
      <c r="D2" s="4" t="s">
        <v>62</v>
      </c>
    </row>
    <row r="4" spans="1:10">
      <c r="A4" s="3" t="s">
        <v>52</v>
      </c>
      <c r="G4" s="5" t="s">
        <v>7</v>
      </c>
      <c r="H4" s="6"/>
      <c r="I4" s="5"/>
    </row>
    <row r="5" spans="1:10">
      <c r="A5" s="3" t="s">
        <v>53</v>
      </c>
      <c r="G5" s="38"/>
      <c r="H5" s="56"/>
      <c r="I5" s="38"/>
    </row>
    <row r="6" spans="1:10">
      <c r="A6" s="3" t="s">
        <v>54</v>
      </c>
      <c r="G6" s="38"/>
      <c r="H6" s="56"/>
      <c r="I6" s="38"/>
    </row>
    <row r="7" spans="1:10" ht="13.8" thickBot="1">
      <c r="G7" s="38"/>
      <c r="H7" s="56"/>
      <c r="I7" s="38"/>
    </row>
    <row r="8" spans="1:10" ht="18.75" customHeight="1">
      <c r="A8" s="164" t="s">
        <v>8</v>
      </c>
      <c r="B8" s="166" t="s">
        <v>9</v>
      </c>
      <c r="C8" s="167"/>
      <c r="D8" s="167"/>
      <c r="E8" s="168"/>
      <c r="F8" s="166" t="s">
        <v>10</v>
      </c>
      <c r="G8" s="167"/>
      <c r="H8" s="168"/>
      <c r="I8" s="169" t="s">
        <v>5</v>
      </c>
    </row>
    <row r="9" spans="1:10" ht="18.75" customHeight="1">
      <c r="A9" s="165"/>
      <c r="B9" s="7" t="s">
        <v>6</v>
      </c>
      <c r="C9" s="8" t="s">
        <v>11</v>
      </c>
      <c r="D9" s="9" t="s">
        <v>4</v>
      </c>
      <c r="E9" s="10" t="s">
        <v>9</v>
      </c>
      <c r="F9" s="7" t="s">
        <v>12</v>
      </c>
      <c r="G9" s="8" t="s">
        <v>11</v>
      </c>
      <c r="H9" s="10" t="s">
        <v>10</v>
      </c>
      <c r="I9" s="170"/>
    </row>
    <row r="10" spans="1:10" ht="18.75" customHeight="1">
      <c r="A10" s="165"/>
      <c r="B10" s="12" t="s">
        <v>13</v>
      </c>
      <c r="C10" s="13" t="s">
        <v>14</v>
      </c>
      <c r="D10" s="14" t="s">
        <v>15</v>
      </c>
      <c r="E10" s="15" t="s">
        <v>16</v>
      </c>
      <c r="F10" s="12" t="s">
        <v>17</v>
      </c>
      <c r="G10" s="13" t="s">
        <v>18</v>
      </c>
      <c r="H10" s="15" t="s">
        <v>16</v>
      </c>
      <c r="I10" s="60" t="s">
        <v>16</v>
      </c>
    </row>
    <row r="11" spans="1:10" ht="36" customHeight="1">
      <c r="A11" s="165"/>
      <c r="B11" s="16" t="s">
        <v>19</v>
      </c>
      <c r="C11" s="17" t="s">
        <v>20</v>
      </c>
      <c r="D11" s="18" t="s">
        <v>21</v>
      </c>
      <c r="E11" s="19" t="s">
        <v>44</v>
      </c>
      <c r="F11" s="16" t="s">
        <v>45</v>
      </c>
      <c r="G11" s="17" t="s">
        <v>46</v>
      </c>
      <c r="H11" s="20" t="s">
        <v>47</v>
      </c>
      <c r="I11" s="21" t="s">
        <v>48</v>
      </c>
    </row>
    <row r="12" spans="1:10" ht="17.55" customHeight="1">
      <c r="A12" s="22" t="str">
        <f>'別紙No1_設計書（未使用）'!A12</f>
        <v>令和７年10月</v>
      </c>
      <c r="B12" s="62" t="e">
        <f>#REF!</f>
        <v>#REF!</v>
      </c>
      <c r="C12" s="24"/>
      <c r="D12" s="25">
        <v>0.85</v>
      </c>
      <c r="E12" s="26" t="e">
        <f>ROUNDDOWN(B12*C12*(1.85-D12),2)</f>
        <v>#REF!</v>
      </c>
      <c r="F12" s="23" t="e">
        <f>#REF!</f>
        <v>#REF!</v>
      </c>
      <c r="G12" s="24"/>
      <c r="H12" s="26" t="e">
        <f>ROUNDDOWN(F12*G12,2)</f>
        <v>#REF!</v>
      </c>
      <c r="I12" s="27" t="e">
        <f>ROUNDDOWN(SUM(E12,H12),0)</f>
        <v>#REF!</v>
      </c>
    </row>
    <row r="13" spans="1:10" ht="17.55" customHeight="1">
      <c r="A13" s="22" t="str">
        <f>'別紙No1_設計書（未使用）'!A13</f>
        <v>令和７年11月</v>
      </c>
      <c r="B13" s="62" t="e">
        <f>#REF!</f>
        <v>#REF!</v>
      </c>
      <c r="C13" s="24"/>
      <c r="D13" s="25">
        <v>0.85</v>
      </c>
      <c r="E13" s="26" t="e">
        <f t="shared" ref="E13:E23" si="0">ROUNDDOWN(B13*C13*(1.85-D13),2)</f>
        <v>#REF!</v>
      </c>
      <c r="F13" s="23" t="e">
        <f>#REF!</f>
        <v>#REF!</v>
      </c>
      <c r="G13" s="24"/>
      <c r="H13" s="26" t="e">
        <f t="shared" ref="H13:H23" si="1">ROUNDDOWN(F13*G13,2)</f>
        <v>#REF!</v>
      </c>
      <c r="I13" s="27" t="e">
        <f t="shared" ref="I13:I23" si="2">ROUNDDOWN(SUM(E13,H13),0)</f>
        <v>#REF!</v>
      </c>
    </row>
    <row r="14" spans="1:10" ht="17.55" customHeight="1">
      <c r="A14" s="22" t="str">
        <f>'別紙No1_設計書（未使用）'!A14</f>
        <v>令和７年12月</v>
      </c>
      <c r="B14" s="62" t="e">
        <f>#REF!</f>
        <v>#REF!</v>
      </c>
      <c r="C14" s="24"/>
      <c r="D14" s="25">
        <v>0.85</v>
      </c>
      <c r="E14" s="26" t="e">
        <f t="shared" si="0"/>
        <v>#REF!</v>
      </c>
      <c r="F14" s="23" t="e">
        <f>#REF!</f>
        <v>#REF!</v>
      </c>
      <c r="G14" s="24"/>
      <c r="H14" s="26" t="e">
        <f t="shared" si="1"/>
        <v>#REF!</v>
      </c>
      <c r="I14" s="27" t="e">
        <f t="shared" si="2"/>
        <v>#REF!</v>
      </c>
    </row>
    <row r="15" spans="1:10" ht="17.55" customHeight="1">
      <c r="A15" s="22" t="str">
        <f>'別紙No1_設計書（未使用）'!A15</f>
        <v>令和８年１月</v>
      </c>
      <c r="B15" s="62" t="e">
        <f>#REF!</f>
        <v>#REF!</v>
      </c>
      <c r="C15" s="24"/>
      <c r="D15" s="25">
        <v>0.85</v>
      </c>
      <c r="E15" s="26" t="e">
        <f t="shared" si="0"/>
        <v>#REF!</v>
      </c>
      <c r="F15" s="23" t="e">
        <f>#REF!</f>
        <v>#REF!</v>
      </c>
      <c r="G15" s="24"/>
      <c r="H15" s="26" t="e">
        <f t="shared" si="1"/>
        <v>#REF!</v>
      </c>
      <c r="I15" s="27" t="e">
        <f t="shared" si="2"/>
        <v>#REF!</v>
      </c>
    </row>
    <row r="16" spans="1:10" ht="17.55" customHeight="1">
      <c r="A16" s="22" t="str">
        <f>'別紙No1_設計書（未使用）'!A16</f>
        <v>令和８年２月</v>
      </c>
      <c r="B16" s="62" t="e">
        <f>#REF!</f>
        <v>#REF!</v>
      </c>
      <c r="C16" s="24"/>
      <c r="D16" s="25">
        <v>0.85</v>
      </c>
      <c r="E16" s="26" t="e">
        <f t="shared" si="0"/>
        <v>#REF!</v>
      </c>
      <c r="F16" s="23" t="e">
        <f>#REF!</f>
        <v>#REF!</v>
      </c>
      <c r="G16" s="24"/>
      <c r="H16" s="26" t="e">
        <f t="shared" si="1"/>
        <v>#REF!</v>
      </c>
      <c r="I16" s="27" t="e">
        <f t="shared" si="2"/>
        <v>#REF!</v>
      </c>
    </row>
    <row r="17" spans="1:10" ht="17.55" customHeight="1">
      <c r="A17" s="22" t="str">
        <f>'別紙No1_設計書（未使用）'!A17</f>
        <v>令和８年３月</v>
      </c>
      <c r="B17" s="62" t="e">
        <f>#REF!</f>
        <v>#REF!</v>
      </c>
      <c r="C17" s="24"/>
      <c r="D17" s="25">
        <v>0.85</v>
      </c>
      <c r="E17" s="26" t="e">
        <f t="shared" si="0"/>
        <v>#REF!</v>
      </c>
      <c r="F17" s="23" t="e">
        <f>#REF!</f>
        <v>#REF!</v>
      </c>
      <c r="G17" s="24"/>
      <c r="H17" s="26" t="e">
        <f t="shared" si="1"/>
        <v>#REF!</v>
      </c>
      <c r="I17" s="27" t="e">
        <f t="shared" si="2"/>
        <v>#REF!</v>
      </c>
    </row>
    <row r="18" spans="1:10" ht="17.55" customHeight="1">
      <c r="A18" s="22" t="str">
        <f>'別紙No1_設計書（未使用）'!A18</f>
        <v>令和８年４月</v>
      </c>
      <c r="B18" s="62" t="e">
        <f>#REF!</f>
        <v>#REF!</v>
      </c>
      <c r="C18" s="24"/>
      <c r="D18" s="25">
        <v>0.85</v>
      </c>
      <c r="E18" s="26" t="e">
        <f t="shared" si="0"/>
        <v>#REF!</v>
      </c>
      <c r="F18" s="23" t="e">
        <f>#REF!</f>
        <v>#REF!</v>
      </c>
      <c r="G18" s="24"/>
      <c r="H18" s="26" t="e">
        <f t="shared" si="1"/>
        <v>#REF!</v>
      </c>
      <c r="I18" s="27" t="e">
        <f t="shared" si="2"/>
        <v>#REF!</v>
      </c>
    </row>
    <row r="19" spans="1:10" ht="17.55" customHeight="1">
      <c r="A19" s="22" t="str">
        <f>'別紙No1_設計書（未使用）'!A19</f>
        <v>令和８年５月</v>
      </c>
      <c r="B19" s="62" t="e">
        <f>#REF!</f>
        <v>#REF!</v>
      </c>
      <c r="C19" s="24"/>
      <c r="D19" s="25">
        <v>0.85</v>
      </c>
      <c r="E19" s="26" t="e">
        <f t="shared" si="0"/>
        <v>#REF!</v>
      </c>
      <c r="F19" s="23" t="e">
        <f>#REF!</f>
        <v>#REF!</v>
      </c>
      <c r="G19" s="24"/>
      <c r="H19" s="26" t="e">
        <f t="shared" si="1"/>
        <v>#REF!</v>
      </c>
      <c r="I19" s="27" t="e">
        <f t="shared" si="2"/>
        <v>#REF!</v>
      </c>
    </row>
    <row r="20" spans="1:10" ht="17.55" customHeight="1">
      <c r="A20" s="22" t="str">
        <f>'別紙No1_設計書（未使用）'!A20</f>
        <v>令和８年６月</v>
      </c>
      <c r="B20" s="62" t="e">
        <f>#REF!</f>
        <v>#REF!</v>
      </c>
      <c r="C20" s="24"/>
      <c r="D20" s="25">
        <v>0.85</v>
      </c>
      <c r="E20" s="26" t="e">
        <f t="shared" si="0"/>
        <v>#REF!</v>
      </c>
      <c r="F20" s="23" t="e">
        <f>#REF!</f>
        <v>#REF!</v>
      </c>
      <c r="G20" s="24"/>
      <c r="H20" s="26" t="e">
        <f t="shared" si="1"/>
        <v>#REF!</v>
      </c>
      <c r="I20" s="27" t="e">
        <f t="shared" si="2"/>
        <v>#REF!</v>
      </c>
    </row>
    <row r="21" spans="1:10" ht="17.55" customHeight="1">
      <c r="A21" s="22" t="str">
        <f>'別紙No1_設計書（未使用）'!A21</f>
        <v>令和８年７月</v>
      </c>
      <c r="B21" s="62" t="e">
        <f>#REF!</f>
        <v>#REF!</v>
      </c>
      <c r="C21" s="24"/>
      <c r="D21" s="25">
        <v>0.85</v>
      </c>
      <c r="E21" s="26" t="e">
        <f t="shared" si="0"/>
        <v>#REF!</v>
      </c>
      <c r="F21" s="23" t="e">
        <f>#REF!</f>
        <v>#REF!</v>
      </c>
      <c r="G21" s="24"/>
      <c r="H21" s="26" t="e">
        <f t="shared" si="1"/>
        <v>#REF!</v>
      </c>
      <c r="I21" s="27" t="e">
        <f t="shared" si="2"/>
        <v>#REF!</v>
      </c>
    </row>
    <row r="22" spans="1:10" ht="17.55" customHeight="1">
      <c r="A22" s="22" t="str">
        <f>'別紙No1_設計書（未使用）'!A22</f>
        <v>令和８年８月</v>
      </c>
      <c r="B22" s="62" t="e">
        <f>#REF!</f>
        <v>#REF!</v>
      </c>
      <c r="C22" s="24"/>
      <c r="D22" s="25">
        <v>0.85</v>
      </c>
      <c r="E22" s="26" t="e">
        <f t="shared" si="0"/>
        <v>#REF!</v>
      </c>
      <c r="F22" s="23" t="e">
        <f>#REF!</f>
        <v>#REF!</v>
      </c>
      <c r="G22" s="24"/>
      <c r="H22" s="26" t="e">
        <f t="shared" si="1"/>
        <v>#REF!</v>
      </c>
      <c r="I22" s="27" t="e">
        <f t="shared" si="2"/>
        <v>#REF!</v>
      </c>
    </row>
    <row r="23" spans="1:10" ht="17.55" customHeight="1" thickBot="1">
      <c r="A23" s="22" t="str">
        <f>'別紙No1_設計書（未使用）'!A23</f>
        <v>令和８年９月</v>
      </c>
      <c r="B23" s="62" t="e">
        <f>#REF!</f>
        <v>#REF!</v>
      </c>
      <c r="C23" s="24"/>
      <c r="D23" s="29">
        <v>0.85</v>
      </c>
      <c r="E23" s="26" t="e">
        <f t="shared" si="0"/>
        <v>#REF!</v>
      </c>
      <c r="F23" s="23" t="e">
        <f>#REF!</f>
        <v>#REF!</v>
      </c>
      <c r="G23" s="24"/>
      <c r="H23" s="26" t="e">
        <f t="shared" si="1"/>
        <v>#REF!</v>
      </c>
      <c r="I23" s="27" t="e">
        <f t="shared" si="2"/>
        <v>#REF!</v>
      </c>
    </row>
    <row r="24" spans="1:10" ht="17.55" customHeight="1" thickBot="1">
      <c r="A24" s="30" t="s">
        <v>22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23</v>
      </c>
    </row>
    <row r="25" spans="1:10" ht="17.55" customHeight="1" thickBot="1">
      <c r="A25" s="37"/>
      <c r="B25" s="38"/>
      <c r="C25" s="38"/>
      <c r="D25" s="38"/>
      <c r="E25" s="38"/>
      <c r="F25" s="38"/>
      <c r="G25" s="38"/>
      <c r="H25" s="39"/>
      <c r="I25" s="39"/>
    </row>
    <row r="26" spans="1:10" ht="17.55" customHeight="1" thickTop="1" thickBot="1">
      <c r="F26" s="162" t="s">
        <v>64</v>
      </c>
      <c r="G26" s="172"/>
      <c r="H26" s="40" t="s">
        <v>91</v>
      </c>
      <c r="I26" s="41" t="e">
        <f>ROUNDDOWN(I24/110*100,0)</f>
        <v>#REF!</v>
      </c>
    </row>
    <row r="27" spans="1:10" ht="18.75" customHeight="1" thickTop="1">
      <c r="G27" s="173"/>
      <c r="H27" s="173"/>
      <c r="I27" s="42"/>
    </row>
    <row r="28" spans="1:10">
      <c r="A28" s="171" t="s">
        <v>24</v>
      </c>
      <c r="B28" s="171"/>
      <c r="C28" s="171"/>
      <c r="D28" s="171"/>
      <c r="E28" s="171"/>
      <c r="F28" s="171"/>
      <c r="G28" s="171"/>
      <c r="H28" s="171"/>
      <c r="I28" s="171"/>
    </row>
    <row r="29" spans="1:10">
      <c r="A29" s="171" t="s">
        <v>25</v>
      </c>
      <c r="B29" s="171"/>
      <c r="C29" s="171"/>
      <c r="D29" s="171"/>
      <c r="E29" s="171"/>
      <c r="F29" s="171"/>
      <c r="G29" s="171"/>
      <c r="H29" s="171"/>
      <c r="I29" s="171"/>
    </row>
    <row r="30" spans="1:10">
      <c r="A30" s="171" t="s">
        <v>26</v>
      </c>
      <c r="B30" s="171"/>
      <c r="C30" s="171"/>
      <c r="D30" s="171"/>
      <c r="E30" s="171"/>
      <c r="F30" s="171"/>
      <c r="G30" s="171"/>
      <c r="H30" s="171"/>
      <c r="I30" s="171"/>
    </row>
    <row r="31" spans="1:10">
      <c r="A31" s="159" t="s">
        <v>94</v>
      </c>
      <c r="B31" s="159"/>
      <c r="C31" s="159"/>
      <c r="D31" s="159"/>
      <c r="E31" s="159"/>
      <c r="F31" s="159"/>
      <c r="G31" s="159"/>
      <c r="H31" s="159"/>
      <c r="I31" s="159"/>
    </row>
    <row r="32" spans="1:10">
      <c r="A32" s="43" t="s">
        <v>27</v>
      </c>
      <c r="B32" s="44"/>
      <c r="C32" s="44"/>
      <c r="D32" s="44"/>
      <c r="E32" s="44"/>
      <c r="F32" s="44"/>
      <c r="G32" s="44"/>
      <c r="H32" s="44"/>
      <c r="I32" s="44"/>
    </row>
    <row r="33" spans="1:10">
      <c r="A33" s="171" t="str">
        <f>"注５：入札金額算定においては，力率は"&amp;TEXT(D12,"#%")&amp;"とする。"</f>
        <v>注５：入札金額算定においては，力率は85%とする。</v>
      </c>
      <c r="B33" s="171"/>
      <c r="C33" s="171"/>
      <c r="D33" s="171"/>
      <c r="E33" s="171"/>
      <c r="F33" s="171"/>
      <c r="G33" s="171"/>
      <c r="H33" s="171"/>
      <c r="I33" s="171"/>
    </row>
    <row r="34" spans="1:10">
      <c r="A34" s="171" t="s">
        <v>28</v>
      </c>
      <c r="B34" s="171"/>
      <c r="C34" s="171"/>
      <c r="D34" s="171"/>
      <c r="E34" s="171"/>
      <c r="F34" s="171"/>
      <c r="G34" s="171"/>
      <c r="H34" s="171"/>
      <c r="I34" s="171"/>
    </row>
    <row r="36" spans="1:10">
      <c r="A36" s="45" t="s">
        <v>29</v>
      </c>
    </row>
    <row r="37" spans="1:10">
      <c r="I37" s="54" t="s">
        <v>42</v>
      </c>
      <c r="J37" s="57" t="s">
        <v>51</v>
      </c>
    </row>
    <row r="38" spans="1:10" ht="21">
      <c r="D38" s="4" t="s">
        <v>63</v>
      </c>
      <c r="E38" s="4"/>
    </row>
    <row r="40" spans="1:10">
      <c r="A40" s="3" t="s">
        <v>52</v>
      </c>
      <c r="G40" s="5" t="s">
        <v>7</v>
      </c>
      <c r="H40" s="6"/>
      <c r="I40" s="5"/>
    </row>
    <row r="41" spans="1:10">
      <c r="A41" s="3" t="s">
        <v>55</v>
      </c>
      <c r="G41" s="38"/>
      <c r="H41" s="56"/>
      <c r="I41" s="38"/>
    </row>
    <row r="42" spans="1:10">
      <c r="A42" s="3" t="s">
        <v>54</v>
      </c>
      <c r="G42" s="38"/>
      <c r="H42" s="56"/>
      <c r="I42" s="38"/>
    </row>
    <row r="43" spans="1:10" ht="13.8" thickBot="1">
      <c r="G43" s="38"/>
      <c r="H43" s="56"/>
      <c r="I43" s="38"/>
    </row>
    <row r="44" spans="1:10" ht="18.75" customHeight="1">
      <c r="A44" s="164" t="s">
        <v>8</v>
      </c>
      <c r="B44" s="166" t="s">
        <v>9</v>
      </c>
      <c r="C44" s="167"/>
      <c r="D44" s="167"/>
      <c r="E44" s="168"/>
      <c r="F44" s="166" t="s">
        <v>10</v>
      </c>
      <c r="G44" s="167"/>
      <c r="H44" s="168"/>
      <c r="I44" s="169" t="s">
        <v>5</v>
      </c>
    </row>
    <row r="45" spans="1:10" ht="18.75" customHeight="1">
      <c r="A45" s="165"/>
      <c r="B45" s="7" t="s">
        <v>6</v>
      </c>
      <c r="C45" s="8" t="s">
        <v>11</v>
      </c>
      <c r="D45" s="9" t="s">
        <v>4</v>
      </c>
      <c r="E45" s="10" t="s">
        <v>9</v>
      </c>
      <c r="F45" s="7" t="s">
        <v>12</v>
      </c>
      <c r="G45" s="8" t="s">
        <v>11</v>
      </c>
      <c r="H45" s="10" t="s">
        <v>10</v>
      </c>
      <c r="I45" s="170"/>
    </row>
    <row r="46" spans="1:10" ht="18.75" customHeight="1">
      <c r="A46" s="165"/>
      <c r="B46" s="12" t="s">
        <v>30</v>
      </c>
      <c r="C46" s="13" t="s">
        <v>14</v>
      </c>
      <c r="D46" s="14" t="s">
        <v>31</v>
      </c>
      <c r="E46" s="15" t="s">
        <v>16</v>
      </c>
      <c r="F46" s="12" t="s">
        <v>32</v>
      </c>
      <c r="G46" s="13" t="s">
        <v>18</v>
      </c>
      <c r="H46" s="15" t="s">
        <v>16</v>
      </c>
      <c r="I46" s="60" t="s">
        <v>16</v>
      </c>
    </row>
    <row r="47" spans="1:10" ht="36" customHeight="1">
      <c r="A47" s="165"/>
      <c r="B47" s="16" t="s">
        <v>33</v>
      </c>
      <c r="C47" s="17" t="s">
        <v>34</v>
      </c>
      <c r="D47" s="18" t="s">
        <v>35</v>
      </c>
      <c r="E47" s="19" t="s">
        <v>44</v>
      </c>
      <c r="F47" s="16" t="s">
        <v>45</v>
      </c>
      <c r="G47" s="17" t="s">
        <v>46</v>
      </c>
      <c r="H47" s="20" t="s">
        <v>47</v>
      </c>
      <c r="I47" s="21" t="s">
        <v>48</v>
      </c>
    </row>
    <row r="48" spans="1:10" ht="17.55" customHeight="1">
      <c r="A48" s="22" t="str">
        <f t="shared" ref="A48:A59" si="3">A12</f>
        <v>令和７年10月</v>
      </c>
      <c r="B48" s="62" t="e">
        <f>#REF!</f>
        <v>#REF!</v>
      </c>
      <c r="C48" s="24"/>
      <c r="D48" s="25">
        <v>0.85</v>
      </c>
      <c r="E48" s="26" t="e">
        <f>ROUNDDOWN(B48*C48*(1.85-D48),2)</f>
        <v>#REF!</v>
      </c>
      <c r="F48" s="23" t="e">
        <f>#REF!</f>
        <v>#REF!</v>
      </c>
      <c r="G48" s="24"/>
      <c r="H48" s="26" t="e">
        <f>ROUNDDOWN(F48*G48,2)</f>
        <v>#REF!</v>
      </c>
      <c r="I48" s="27" t="e">
        <f t="shared" ref="I48:I59" si="4">ROUNDDOWN(SUM(E48,H48),0)</f>
        <v>#REF!</v>
      </c>
    </row>
    <row r="49" spans="1:10" ht="17.55" customHeight="1">
      <c r="A49" s="22" t="str">
        <f t="shared" si="3"/>
        <v>令和７年11月</v>
      </c>
      <c r="B49" s="62" t="e">
        <f>#REF!</f>
        <v>#REF!</v>
      </c>
      <c r="C49" s="24"/>
      <c r="D49" s="25">
        <v>0.85</v>
      </c>
      <c r="E49" s="26" t="e">
        <f t="shared" ref="E49:E59" si="5">ROUNDDOWN(B49*C49*(1.85-D49),2)</f>
        <v>#REF!</v>
      </c>
      <c r="F49" s="23" t="e">
        <f>#REF!</f>
        <v>#REF!</v>
      </c>
      <c r="G49" s="24"/>
      <c r="H49" s="26" t="e">
        <f t="shared" ref="H49:H59" si="6">ROUNDDOWN(F49*G49,2)</f>
        <v>#REF!</v>
      </c>
      <c r="I49" s="27" t="e">
        <f t="shared" si="4"/>
        <v>#REF!</v>
      </c>
    </row>
    <row r="50" spans="1:10" ht="17.55" customHeight="1">
      <c r="A50" s="22" t="str">
        <f t="shared" si="3"/>
        <v>令和７年12月</v>
      </c>
      <c r="B50" s="62" t="e">
        <f>#REF!</f>
        <v>#REF!</v>
      </c>
      <c r="C50" s="24"/>
      <c r="D50" s="25">
        <v>0.85</v>
      </c>
      <c r="E50" s="26" t="e">
        <f t="shared" si="5"/>
        <v>#REF!</v>
      </c>
      <c r="F50" s="23" t="e">
        <f>#REF!</f>
        <v>#REF!</v>
      </c>
      <c r="G50" s="24"/>
      <c r="H50" s="26" t="e">
        <f t="shared" si="6"/>
        <v>#REF!</v>
      </c>
      <c r="I50" s="27" t="e">
        <f t="shared" si="4"/>
        <v>#REF!</v>
      </c>
    </row>
    <row r="51" spans="1:10" ht="17.55" customHeight="1">
      <c r="A51" s="22" t="str">
        <f t="shared" si="3"/>
        <v>令和８年１月</v>
      </c>
      <c r="B51" s="62" t="e">
        <f>#REF!</f>
        <v>#REF!</v>
      </c>
      <c r="C51" s="24"/>
      <c r="D51" s="25">
        <v>0.85</v>
      </c>
      <c r="E51" s="26" t="e">
        <f t="shared" si="5"/>
        <v>#REF!</v>
      </c>
      <c r="F51" s="23" t="e">
        <f>#REF!</f>
        <v>#REF!</v>
      </c>
      <c r="G51" s="24"/>
      <c r="H51" s="26" t="e">
        <f t="shared" si="6"/>
        <v>#REF!</v>
      </c>
      <c r="I51" s="27" t="e">
        <f t="shared" si="4"/>
        <v>#REF!</v>
      </c>
    </row>
    <row r="52" spans="1:10" ht="17.55" customHeight="1">
      <c r="A52" s="22" t="str">
        <f t="shared" si="3"/>
        <v>令和８年２月</v>
      </c>
      <c r="B52" s="62" t="e">
        <f>#REF!</f>
        <v>#REF!</v>
      </c>
      <c r="C52" s="24"/>
      <c r="D52" s="25">
        <v>0.85</v>
      </c>
      <c r="E52" s="26" t="e">
        <f t="shared" si="5"/>
        <v>#REF!</v>
      </c>
      <c r="F52" s="23" t="e">
        <f>#REF!</f>
        <v>#REF!</v>
      </c>
      <c r="G52" s="24"/>
      <c r="H52" s="26" t="e">
        <f t="shared" si="6"/>
        <v>#REF!</v>
      </c>
      <c r="I52" s="27" t="e">
        <f t="shared" si="4"/>
        <v>#REF!</v>
      </c>
    </row>
    <row r="53" spans="1:10" ht="17.55" customHeight="1">
      <c r="A53" s="22" t="str">
        <f t="shared" si="3"/>
        <v>令和８年３月</v>
      </c>
      <c r="B53" s="62" t="e">
        <f>#REF!</f>
        <v>#REF!</v>
      </c>
      <c r="C53" s="24"/>
      <c r="D53" s="25">
        <v>0.85</v>
      </c>
      <c r="E53" s="26" t="e">
        <f t="shared" si="5"/>
        <v>#REF!</v>
      </c>
      <c r="F53" s="23" t="e">
        <f>#REF!</f>
        <v>#REF!</v>
      </c>
      <c r="G53" s="24"/>
      <c r="H53" s="26" t="e">
        <f t="shared" si="6"/>
        <v>#REF!</v>
      </c>
      <c r="I53" s="27" t="e">
        <f t="shared" si="4"/>
        <v>#REF!</v>
      </c>
    </row>
    <row r="54" spans="1:10" ht="17.55" customHeight="1">
      <c r="A54" s="22" t="str">
        <f t="shared" si="3"/>
        <v>令和８年４月</v>
      </c>
      <c r="B54" s="62" t="e">
        <f>#REF!</f>
        <v>#REF!</v>
      </c>
      <c r="C54" s="24"/>
      <c r="D54" s="25">
        <v>0.85</v>
      </c>
      <c r="E54" s="26" t="e">
        <f t="shared" si="5"/>
        <v>#REF!</v>
      </c>
      <c r="F54" s="23" t="e">
        <f>#REF!</f>
        <v>#REF!</v>
      </c>
      <c r="G54" s="24"/>
      <c r="H54" s="26" t="e">
        <f t="shared" si="6"/>
        <v>#REF!</v>
      </c>
      <c r="I54" s="27" t="e">
        <f t="shared" si="4"/>
        <v>#REF!</v>
      </c>
    </row>
    <row r="55" spans="1:10" ht="17.55" customHeight="1">
      <c r="A55" s="22" t="str">
        <f t="shared" si="3"/>
        <v>令和８年５月</v>
      </c>
      <c r="B55" s="62" t="e">
        <f>#REF!</f>
        <v>#REF!</v>
      </c>
      <c r="C55" s="24"/>
      <c r="D55" s="25">
        <v>0.85</v>
      </c>
      <c r="E55" s="26" t="e">
        <f t="shared" si="5"/>
        <v>#REF!</v>
      </c>
      <c r="F55" s="23" t="e">
        <f>#REF!</f>
        <v>#REF!</v>
      </c>
      <c r="G55" s="24"/>
      <c r="H55" s="26" t="e">
        <f t="shared" si="6"/>
        <v>#REF!</v>
      </c>
      <c r="I55" s="27" t="e">
        <f t="shared" si="4"/>
        <v>#REF!</v>
      </c>
    </row>
    <row r="56" spans="1:10" ht="17.55" customHeight="1">
      <c r="A56" s="22" t="str">
        <f t="shared" si="3"/>
        <v>令和８年６月</v>
      </c>
      <c r="B56" s="62" t="e">
        <f>#REF!</f>
        <v>#REF!</v>
      </c>
      <c r="C56" s="24"/>
      <c r="D56" s="25">
        <v>0.85</v>
      </c>
      <c r="E56" s="26" t="e">
        <f t="shared" si="5"/>
        <v>#REF!</v>
      </c>
      <c r="F56" s="23" t="e">
        <f>#REF!</f>
        <v>#REF!</v>
      </c>
      <c r="G56" s="24"/>
      <c r="H56" s="26" t="e">
        <f t="shared" si="6"/>
        <v>#REF!</v>
      </c>
      <c r="I56" s="27" t="e">
        <f t="shared" si="4"/>
        <v>#REF!</v>
      </c>
    </row>
    <row r="57" spans="1:10" ht="17.55" customHeight="1">
      <c r="A57" s="22" t="str">
        <f t="shared" si="3"/>
        <v>令和８年７月</v>
      </c>
      <c r="B57" s="62" t="e">
        <f>#REF!</f>
        <v>#REF!</v>
      </c>
      <c r="C57" s="24"/>
      <c r="D57" s="25">
        <v>0.85</v>
      </c>
      <c r="E57" s="26" t="e">
        <f t="shared" si="5"/>
        <v>#REF!</v>
      </c>
      <c r="F57" s="23" t="e">
        <f>#REF!</f>
        <v>#REF!</v>
      </c>
      <c r="G57" s="24"/>
      <c r="H57" s="26" t="e">
        <f t="shared" si="6"/>
        <v>#REF!</v>
      </c>
      <c r="I57" s="27" t="e">
        <f t="shared" si="4"/>
        <v>#REF!</v>
      </c>
    </row>
    <row r="58" spans="1:10" ht="17.55" customHeight="1">
      <c r="A58" s="22" t="str">
        <f t="shared" si="3"/>
        <v>令和８年８月</v>
      </c>
      <c r="B58" s="62" t="e">
        <f>#REF!</f>
        <v>#REF!</v>
      </c>
      <c r="C58" s="24"/>
      <c r="D58" s="25">
        <v>0.85</v>
      </c>
      <c r="E58" s="26" t="e">
        <f t="shared" si="5"/>
        <v>#REF!</v>
      </c>
      <c r="F58" s="23" t="e">
        <f>#REF!</f>
        <v>#REF!</v>
      </c>
      <c r="G58" s="24"/>
      <c r="H58" s="26" t="e">
        <f t="shared" si="6"/>
        <v>#REF!</v>
      </c>
      <c r="I58" s="27" t="e">
        <f t="shared" si="4"/>
        <v>#REF!</v>
      </c>
    </row>
    <row r="59" spans="1:10" ht="17.55" customHeight="1" thickBot="1">
      <c r="A59" s="28" t="str">
        <f t="shared" si="3"/>
        <v>令和８年９月</v>
      </c>
      <c r="B59" s="62" t="e">
        <f>#REF!</f>
        <v>#REF!</v>
      </c>
      <c r="C59" s="24"/>
      <c r="D59" s="29">
        <v>0.85</v>
      </c>
      <c r="E59" s="26" t="e">
        <f t="shared" si="5"/>
        <v>#REF!</v>
      </c>
      <c r="F59" s="23" t="e">
        <f>#REF!</f>
        <v>#REF!</v>
      </c>
      <c r="G59" s="24"/>
      <c r="H59" s="26" t="e">
        <f t="shared" si="6"/>
        <v>#REF!</v>
      </c>
      <c r="I59" s="27" t="e">
        <f t="shared" si="4"/>
        <v>#REF!</v>
      </c>
    </row>
    <row r="60" spans="1:10" ht="17.55" customHeight="1" thickBot="1">
      <c r="A60" s="30" t="s">
        <v>22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23</v>
      </c>
    </row>
    <row r="61" spans="1:10" ht="17.55" customHeight="1" thickBot="1">
      <c r="A61" s="37"/>
      <c r="B61" s="38"/>
      <c r="C61" s="38"/>
      <c r="D61" s="38"/>
      <c r="E61" s="38"/>
      <c r="F61" s="38"/>
      <c r="G61" s="38"/>
      <c r="H61" s="39"/>
      <c r="I61" s="39"/>
    </row>
    <row r="62" spans="1:10" ht="17.55" customHeight="1" thickTop="1" thickBot="1">
      <c r="F62" s="162" t="s">
        <v>64</v>
      </c>
      <c r="G62" s="172"/>
      <c r="H62" s="40" t="s">
        <v>91</v>
      </c>
      <c r="I62" s="41" t="e">
        <f>ROUNDDOWN(I60/110*100,0)</f>
        <v>#REF!</v>
      </c>
    </row>
    <row r="63" spans="1:10" ht="18.75" customHeight="1" thickTop="1">
      <c r="G63" s="173"/>
      <c r="H63" s="173"/>
      <c r="I63" s="42"/>
    </row>
    <row r="64" spans="1:10">
      <c r="A64" s="171" t="s">
        <v>24</v>
      </c>
      <c r="B64" s="171"/>
      <c r="C64" s="171"/>
      <c r="D64" s="171"/>
      <c r="E64" s="171"/>
      <c r="F64" s="171"/>
      <c r="G64" s="171"/>
      <c r="H64" s="171"/>
      <c r="I64" s="171"/>
    </row>
    <row r="65" spans="1:10">
      <c r="A65" s="171" t="s">
        <v>25</v>
      </c>
      <c r="B65" s="171"/>
      <c r="C65" s="171"/>
      <c r="D65" s="171"/>
      <c r="E65" s="171"/>
      <c r="F65" s="171"/>
      <c r="G65" s="171"/>
      <c r="H65" s="171"/>
      <c r="I65" s="171"/>
    </row>
    <row r="66" spans="1:10">
      <c r="A66" s="171" t="s">
        <v>26</v>
      </c>
      <c r="B66" s="171"/>
      <c r="C66" s="171"/>
      <c r="D66" s="171"/>
      <c r="E66" s="171"/>
      <c r="F66" s="171"/>
      <c r="G66" s="171"/>
      <c r="H66" s="171"/>
      <c r="I66" s="171"/>
    </row>
    <row r="67" spans="1:10">
      <c r="A67" s="159" t="s">
        <v>94</v>
      </c>
      <c r="B67" s="159"/>
      <c r="C67" s="159"/>
      <c r="D67" s="159"/>
      <c r="E67" s="159"/>
      <c r="F67" s="159"/>
      <c r="G67" s="159"/>
      <c r="H67" s="159"/>
      <c r="I67" s="159"/>
    </row>
    <row r="68" spans="1:10">
      <c r="A68" s="43" t="s">
        <v>27</v>
      </c>
      <c r="B68" s="44"/>
      <c r="C68" s="44"/>
      <c r="D68" s="44"/>
      <c r="E68" s="44"/>
      <c r="F68" s="44"/>
      <c r="G68" s="44"/>
      <c r="H68" s="44"/>
      <c r="I68" s="44"/>
    </row>
    <row r="69" spans="1:10">
      <c r="A69" s="171" t="str">
        <f>"注５：入札金額算定においては，力率は"&amp;TEXT(D48,"#%")&amp;"とする。"</f>
        <v>注５：入札金額算定においては，力率は85%とする。</v>
      </c>
      <c r="B69" s="171"/>
      <c r="C69" s="171"/>
      <c r="D69" s="171"/>
      <c r="E69" s="171"/>
      <c r="F69" s="171"/>
      <c r="G69" s="171"/>
      <c r="H69" s="171"/>
      <c r="I69" s="171"/>
    </row>
    <row r="70" spans="1:10">
      <c r="A70" s="171" t="s">
        <v>28</v>
      </c>
      <c r="B70" s="171"/>
      <c r="C70" s="171"/>
      <c r="D70" s="171"/>
      <c r="E70" s="171"/>
      <c r="F70" s="171"/>
      <c r="G70" s="171"/>
      <c r="H70" s="171"/>
      <c r="I70" s="171"/>
    </row>
    <row r="72" spans="1:10">
      <c r="A72" s="45" t="s">
        <v>29</v>
      </c>
    </row>
    <row r="73" spans="1:10">
      <c r="I73" s="54" t="s">
        <v>42</v>
      </c>
      <c r="J73" s="57" t="s">
        <v>50</v>
      </c>
    </row>
    <row r="74" spans="1:10" ht="21">
      <c r="D74" s="4" t="s">
        <v>63</v>
      </c>
      <c r="E74" s="4"/>
    </row>
    <row r="76" spans="1:10">
      <c r="A76" s="3" t="s">
        <v>52</v>
      </c>
      <c r="G76" s="5" t="s">
        <v>7</v>
      </c>
      <c r="H76" s="6"/>
      <c r="I76" s="5"/>
    </row>
    <row r="77" spans="1:10">
      <c r="A77" s="3" t="s">
        <v>56</v>
      </c>
      <c r="G77" s="38"/>
      <c r="H77" s="56"/>
      <c r="I77" s="38"/>
    </row>
    <row r="78" spans="1:10">
      <c r="A78" s="3" t="s">
        <v>57</v>
      </c>
      <c r="G78" s="38"/>
      <c r="H78" s="56"/>
      <c r="I78" s="38"/>
    </row>
    <row r="79" spans="1:10" ht="13.8" thickBot="1"/>
    <row r="80" spans="1:10" ht="18.75" customHeight="1">
      <c r="A80" s="164" t="s">
        <v>8</v>
      </c>
      <c r="B80" s="166" t="s">
        <v>9</v>
      </c>
      <c r="C80" s="167"/>
      <c r="D80" s="167"/>
      <c r="E80" s="168"/>
      <c r="F80" s="166" t="s">
        <v>10</v>
      </c>
      <c r="G80" s="167"/>
      <c r="H80" s="168"/>
      <c r="I80" s="169" t="s">
        <v>5</v>
      </c>
    </row>
    <row r="81" spans="1:10" ht="18.75" customHeight="1">
      <c r="A81" s="165"/>
      <c r="B81" s="7" t="s">
        <v>6</v>
      </c>
      <c r="C81" s="8" t="s">
        <v>11</v>
      </c>
      <c r="D81" s="9" t="s">
        <v>4</v>
      </c>
      <c r="E81" s="10" t="s">
        <v>9</v>
      </c>
      <c r="F81" s="7" t="s">
        <v>12</v>
      </c>
      <c r="G81" s="8" t="s">
        <v>11</v>
      </c>
      <c r="H81" s="10" t="s">
        <v>10</v>
      </c>
      <c r="I81" s="170"/>
    </row>
    <row r="82" spans="1:10" ht="18.75" customHeight="1">
      <c r="A82" s="165"/>
      <c r="B82" s="12" t="s">
        <v>30</v>
      </c>
      <c r="C82" s="13" t="s">
        <v>14</v>
      </c>
      <c r="D82" s="14" t="s">
        <v>31</v>
      </c>
      <c r="E82" s="15" t="s">
        <v>16</v>
      </c>
      <c r="F82" s="12" t="s">
        <v>32</v>
      </c>
      <c r="G82" s="13" t="s">
        <v>18</v>
      </c>
      <c r="H82" s="15" t="s">
        <v>16</v>
      </c>
      <c r="I82" s="60" t="s">
        <v>16</v>
      </c>
    </row>
    <row r="83" spans="1:10" ht="36" customHeight="1">
      <c r="A83" s="165"/>
      <c r="B83" s="16" t="s">
        <v>33</v>
      </c>
      <c r="C83" s="17" t="s">
        <v>34</v>
      </c>
      <c r="D83" s="18" t="s">
        <v>35</v>
      </c>
      <c r="E83" s="19" t="s">
        <v>44</v>
      </c>
      <c r="F83" s="16" t="s">
        <v>45</v>
      </c>
      <c r="G83" s="17" t="s">
        <v>46</v>
      </c>
      <c r="H83" s="20" t="s">
        <v>47</v>
      </c>
      <c r="I83" s="21" t="s">
        <v>48</v>
      </c>
    </row>
    <row r="84" spans="1:10" ht="17.55" customHeight="1">
      <c r="A84" s="22" t="str">
        <f t="shared" ref="A84:A95" si="7">A48</f>
        <v>令和７年10月</v>
      </c>
      <c r="B84" s="62" t="e">
        <f>#REF!</f>
        <v>#REF!</v>
      </c>
      <c r="C84" s="59"/>
      <c r="D84" s="25">
        <v>0.85</v>
      </c>
      <c r="E84" s="26" t="e">
        <f>ROUNDDOWN(B84*C84*(1.85-D84),2)</f>
        <v>#REF!</v>
      </c>
      <c r="F84" s="23">
        <v>0</v>
      </c>
      <c r="G84" s="24"/>
      <c r="H84" s="26">
        <f>ROUNDDOWN(F84*G84,2)</f>
        <v>0</v>
      </c>
      <c r="I84" s="27" t="e">
        <f t="shared" ref="I84:I95" si="8">ROUNDDOWN(SUM(E84,H84),0)</f>
        <v>#REF!</v>
      </c>
    </row>
    <row r="85" spans="1:10" ht="17.55" customHeight="1">
      <c r="A85" s="22" t="str">
        <f t="shared" si="7"/>
        <v>令和７年11月</v>
      </c>
      <c r="B85" s="62" t="e">
        <f>#REF!</f>
        <v>#REF!</v>
      </c>
      <c r="C85" s="59"/>
      <c r="D85" s="25">
        <v>0.85</v>
      </c>
      <c r="E85" s="26" t="e">
        <f t="shared" ref="E85:E95" si="9">ROUNDDOWN(B85*C85*(1.85-D85),2)</f>
        <v>#REF!</v>
      </c>
      <c r="F85" s="23">
        <v>0</v>
      </c>
      <c r="G85" s="24"/>
      <c r="H85" s="26">
        <f t="shared" ref="H85:H95" si="10">ROUNDDOWN(F85*G85,2)</f>
        <v>0</v>
      </c>
      <c r="I85" s="27" t="e">
        <f t="shared" si="8"/>
        <v>#REF!</v>
      </c>
    </row>
    <row r="86" spans="1:10" ht="17.55" customHeight="1">
      <c r="A86" s="22" t="str">
        <f t="shared" si="7"/>
        <v>令和７年12月</v>
      </c>
      <c r="B86" s="62" t="e">
        <f>#REF!</f>
        <v>#REF!</v>
      </c>
      <c r="C86" s="59"/>
      <c r="D86" s="25">
        <v>0.85</v>
      </c>
      <c r="E86" s="26" t="e">
        <f t="shared" si="9"/>
        <v>#REF!</v>
      </c>
      <c r="F86" s="23">
        <v>10</v>
      </c>
      <c r="G86" s="24"/>
      <c r="H86" s="26">
        <f t="shared" si="10"/>
        <v>0</v>
      </c>
      <c r="I86" s="27" t="e">
        <f t="shared" si="8"/>
        <v>#REF!</v>
      </c>
    </row>
    <row r="87" spans="1:10" ht="17.55" customHeight="1">
      <c r="A87" s="22" t="str">
        <f t="shared" si="7"/>
        <v>令和８年１月</v>
      </c>
      <c r="B87" s="62" t="e">
        <f>#REF!</f>
        <v>#REF!</v>
      </c>
      <c r="C87" s="59"/>
      <c r="D87" s="25">
        <v>0.85</v>
      </c>
      <c r="E87" s="26" t="e">
        <f t="shared" si="9"/>
        <v>#REF!</v>
      </c>
      <c r="F87" s="23">
        <v>0</v>
      </c>
      <c r="G87" s="24"/>
      <c r="H87" s="26">
        <f t="shared" si="10"/>
        <v>0</v>
      </c>
      <c r="I87" s="27" t="e">
        <f t="shared" si="8"/>
        <v>#REF!</v>
      </c>
    </row>
    <row r="88" spans="1:10" ht="17.55" customHeight="1">
      <c r="A88" s="22" t="str">
        <f t="shared" si="7"/>
        <v>令和８年２月</v>
      </c>
      <c r="B88" s="62" t="e">
        <f>#REF!</f>
        <v>#REF!</v>
      </c>
      <c r="C88" s="59"/>
      <c r="D88" s="25">
        <v>0.85</v>
      </c>
      <c r="E88" s="26" t="e">
        <f t="shared" si="9"/>
        <v>#REF!</v>
      </c>
      <c r="F88" s="23">
        <v>0</v>
      </c>
      <c r="G88" s="24"/>
      <c r="H88" s="26">
        <f t="shared" si="10"/>
        <v>0</v>
      </c>
      <c r="I88" s="27" t="e">
        <f t="shared" si="8"/>
        <v>#REF!</v>
      </c>
    </row>
    <row r="89" spans="1:10" ht="17.55" customHeight="1">
      <c r="A89" s="22" t="str">
        <f t="shared" si="7"/>
        <v>令和８年３月</v>
      </c>
      <c r="B89" s="62" t="e">
        <f>#REF!</f>
        <v>#REF!</v>
      </c>
      <c r="C89" s="59"/>
      <c r="D89" s="25">
        <v>0.85</v>
      </c>
      <c r="E89" s="26" t="e">
        <f t="shared" si="9"/>
        <v>#REF!</v>
      </c>
      <c r="F89" s="23">
        <v>0</v>
      </c>
      <c r="G89" s="24"/>
      <c r="H89" s="26">
        <f t="shared" si="10"/>
        <v>0</v>
      </c>
      <c r="I89" s="27" t="e">
        <f t="shared" si="8"/>
        <v>#REF!</v>
      </c>
    </row>
    <row r="90" spans="1:10" ht="17.55" customHeight="1">
      <c r="A90" s="22" t="str">
        <f t="shared" si="7"/>
        <v>令和８年４月</v>
      </c>
      <c r="B90" s="62" t="e">
        <f>#REF!</f>
        <v>#REF!</v>
      </c>
      <c r="C90" s="59"/>
      <c r="D90" s="25">
        <v>0.85</v>
      </c>
      <c r="E90" s="26" t="e">
        <f t="shared" si="9"/>
        <v>#REF!</v>
      </c>
      <c r="F90" s="23">
        <v>0</v>
      </c>
      <c r="G90" s="24"/>
      <c r="H90" s="26">
        <f t="shared" si="10"/>
        <v>0</v>
      </c>
      <c r="I90" s="27" t="e">
        <f t="shared" si="8"/>
        <v>#REF!</v>
      </c>
    </row>
    <row r="91" spans="1:10" ht="17.55" customHeight="1">
      <c r="A91" s="22" t="str">
        <f t="shared" si="7"/>
        <v>令和８年５月</v>
      </c>
      <c r="B91" s="62" t="e">
        <f>#REF!</f>
        <v>#REF!</v>
      </c>
      <c r="C91" s="59"/>
      <c r="D91" s="25">
        <v>0.85</v>
      </c>
      <c r="E91" s="26" t="e">
        <f t="shared" si="9"/>
        <v>#REF!</v>
      </c>
      <c r="F91" s="23">
        <v>10</v>
      </c>
      <c r="G91" s="24"/>
      <c r="H91" s="26">
        <f t="shared" si="10"/>
        <v>0</v>
      </c>
      <c r="I91" s="27" t="e">
        <f t="shared" si="8"/>
        <v>#REF!</v>
      </c>
    </row>
    <row r="92" spans="1:10" ht="17.55" customHeight="1">
      <c r="A92" s="22" t="str">
        <f t="shared" si="7"/>
        <v>令和８年６月</v>
      </c>
      <c r="B92" s="62" t="e">
        <f>#REF!</f>
        <v>#REF!</v>
      </c>
      <c r="C92" s="59"/>
      <c r="D92" s="25">
        <v>0.85</v>
      </c>
      <c r="E92" s="26" t="e">
        <f t="shared" si="9"/>
        <v>#REF!</v>
      </c>
      <c r="F92" s="23">
        <v>0</v>
      </c>
      <c r="G92" s="24"/>
      <c r="H92" s="26">
        <f t="shared" si="10"/>
        <v>0</v>
      </c>
      <c r="I92" s="27" t="e">
        <f t="shared" si="8"/>
        <v>#REF!</v>
      </c>
    </row>
    <row r="93" spans="1:10" ht="17.55" customHeight="1">
      <c r="A93" s="22" t="str">
        <f t="shared" si="7"/>
        <v>令和８年７月</v>
      </c>
      <c r="B93" s="62" t="e">
        <f>#REF!</f>
        <v>#REF!</v>
      </c>
      <c r="C93" s="59"/>
      <c r="D93" s="25">
        <v>0.85</v>
      </c>
      <c r="E93" s="26" t="e">
        <f t="shared" si="9"/>
        <v>#REF!</v>
      </c>
      <c r="F93" s="23">
        <v>10</v>
      </c>
      <c r="G93" s="24"/>
      <c r="H93" s="26">
        <f t="shared" si="10"/>
        <v>0</v>
      </c>
      <c r="I93" s="27" t="e">
        <f t="shared" si="8"/>
        <v>#REF!</v>
      </c>
    </row>
    <row r="94" spans="1:10" ht="17.55" customHeight="1">
      <c r="A94" s="22" t="str">
        <f t="shared" si="7"/>
        <v>令和８年８月</v>
      </c>
      <c r="B94" s="62" t="e">
        <f>#REF!</f>
        <v>#REF!</v>
      </c>
      <c r="C94" s="59"/>
      <c r="D94" s="25">
        <v>0.85</v>
      </c>
      <c r="E94" s="26" t="e">
        <f t="shared" si="9"/>
        <v>#REF!</v>
      </c>
      <c r="F94" s="23">
        <v>0</v>
      </c>
      <c r="G94" s="24"/>
      <c r="H94" s="26">
        <f t="shared" si="10"/>
        <v>0</v>
      </c>
      <c r="I94" s="27" t="e">
        <f t="shared" si="8"/>
        <v>#REF!</v>
      </c>
    </row>
    <row r="95" spans="1:10" ht="17.55" customHeight="1" thickBot="1">
      <c r="A95" s="28" t="str">
        <f t="shared" si="7"/>
        <v>令和８年９月</v>
      </c>
      <c r="B95" s="62" t="e">
        <f>#REF!</f>
        <v>#REF!</v>
      </c>
      <c r="C95" s="59"/>
      <c r="D95" s="29">
        <v>0.85</v>
      </c>
      <c r="E95" s="26" t="e">
        <f t="shared" si="9"/>
        <v>#REF!</v>
      </c>
      <c r="F95" s="23">
        <v>700</v>
      </c>
      <c r="G95" s="24"/>
      <c r="H95" s="26">
        <f t="shared" si="10"/>
        <v>0</v>
      </c>
      <c r="I95" s="27" t="e">
        <f t="shared" si="8"/>
        <v>#REF!</v>
      </c>
    </row>
    <row r="96" spans="1:10" ht="17.55" customHeight="1" thickBot="1">
      <c r="A96" s="30" t="s">
        <v>22</v>
      </c>
      <c r="B96" s="31"/>
      <c r="C96" s="32"/>
      <c r="D96" s="32"/>
      <c r="E96" s="33"/>
      <c r="F96" s="34">
        <f>SUM(F84:F95)</f>
        <v>730</v>
      </c>
      <c r="G96" s="32"/>
      <c r="H96" s="33"/>
      <c r="I96" s="35" t="e">
        <f>SUM(I84:I95)</f>
        <v>#REF!</v>
      </c>
      <c r="J96" s="36" t="s">
        <v>23</v>
      </c>
    </row>
    <row r="97" spans="1:9" ht="17.55" customHeight="1" thickBot="1">
      <c r="A97" s="37"/>
      <c r="B97" s="38"/>
      <c r="C97" s="38"/>
      <c r="D97" s="38"/>
      <c r="E97" s="38"/>
      <c r="F97" s="38"/>
      <c r="G97" s="38"/>
      <c r="H97" s="39"/>
      <c r="I97" s="39"/>
    </row>
    <row r="98" spans="1:9" ht="17.55" customHeight="1" thickTop="1" thickBot="1">
      <c r="F98" s="162" t="s">
        <v>64</v>
      </c>
      <c r="G98" s="172"/>
      <c r="H98" s="40" t="s">
        <v>91</v>
      </c>
      <c r="I98" s="41" t="e">
        <f>ROUNDDOWN(I96/110*100,0)</f>
        <v>#REF!</v>
      </c>
    </row>
    <row r="99" spans="1:9" ht="18.75" customHeight="1" thickTop="1">
      <c r="G99" s="173"/>
      <c r="H99" s="173"/>
      <c r="I99" s="42"/>
    </row>
    <row r="100" spans="1:9">
      <c r="A100" s="171" t="s">
        <v>24</v>
      </c>
      <c r="B100" s="171"/>
      <c r="C100" s="171"/>
      <c r="D100" s="171"/>
      <c r="E100" s="171"/>
      <c r="F100" s="171"/>
      <c r="G100" s="171"/>
      <c r="H100" s="171"/>
      <c r="I100" s="171"/>
    </row>
    <row r="101" spans="1:9">
      <c r="A101" s="171" t="s">
        <v>25</v>
      </c>
      <c r="B101" s="171"/>
      <c r="C101" s="171"/>
      <c r="D101" s="171"/>
      <c r="E101" s="171"/>
      <c r="F101" s="171"/>
      <c r="G101" s="171"/>
      <c r="H101" s="171"/>
      <c r="I101" s="171"/>
    </row>
    <row r="102" spans="1:9">
      <c r="A102" s="171" t="s">
        <v>26</v>
      </c>
      <c r="B102" s="171"/>
      <c r="C102" s="171"/>
      <c r="D102" s="171"/>
      <c r="E102" s="171"/>
      <c r="F102" s="171"/>
      <c r="G102" s="171"/>
      <c r="H102" s="171"/>
      <c r="I102" s="171"/>
    </row>
    <row r="103" spans="1:9">
      <c r="A103" s="159" t="s">
        <v>94</v>
      </c>
      <c r="B103" s="159"/>
      <c r="C103" s="159"/>
      <c r="D103" s="159"/>
      <c r="E103" s="159"/>
      <c r="F103" s="159"/>
      <c r="G103" s="159"/>
      <c r="H103" s="159"/>
      <c r="I103" s="159"/>
    </row>
    <row r="104" spans="1:9">
      <c r="A104" s="43" t="s">
        <v>27</v>
      </c>
      <c r="B104" s="44"/>
      <c r="C104" s="44"/>
      <c r="D104" s="44"/>
      <c r="E104" s="44"/>
      <c r="F104" s="44"/>
      <c r="G104" s="44"/>
      <c r="H104" s="44"/>
      <c r="I104" s="44"/>
    </row>
    <row r="105" spans="1:9">
      <c r="A105" s="171" t="str">
        <f>"注５：入札金額算定においては，力率は"&amp;TEXT(D84,"#%")&amp;"とする。"</f>
        <v>注５：入札金額算定においては，力率は85%とする。</v>
      </c>
      <c r="B105" s="171"/>
      <c r="C105" s="171"/>
      <c r="D105" s="171"/>
      <c r="E105" s="171"/>
      <c r="F105" s="171"/>
      <c r="G105" s="171"/>
      <c r="H105" s="171"/>
      <c r="I105" s="171"/>
    </row>
    <row r="106" spans="1:9">
      <c r="A106" s="171" t="s">
        <v>28</v>
      </c>
      <c r="B106" s="171"/>
      <c r="C106" s="171"/>
      <c r="D106" s="171"/>
      <c r="E106" s="171"/>
      <c r="F106" s="171"/>
      <c r="G106" s="171"/>
      <c r="H106" s="171"/>
      <c r="I106" s="171"/>
    </row>
    <row r="108" spans="1:9">
      <c r="A108" s="45" t="s">
        <v>29</v>
      </c>
    </row>
  </sheetData>
  <mergeCells count="36">
    <mergeCell ref="A106:I106"/>
    <mergeCell ref="A80:A83"/>
    <mergeCell ref="B80:E80"/>
    <mergeCell ref="F80:H80"/>
    <mergeCell ref="I80:I81"/>
    <mergeCell ref="F98:G98"/>
    <mergeCell ref="G99:H99"/>
    <mergeCell ref="A100:I100"/>
    <mergeCell ref="A101:I101"/>
    <mergeCell ref="A102:I102"/>
    <mergeCell ref="A103:I103"/>
    <mergeCell ref="A105:I105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</mergeCells>
  <phoneticPr fontId="2"/>
  <pageMargins left="0.98425196850393704" right="0.19685039370078741" top="0.59055118110236227" bottom="0" header="0.31496062992125984" footer="0.19685039370078741"/>
  <pageSetup paperSize="9" scale="99" orientation="landscape" r:id="rId1"/>
  <rowBreaks count="2" manualBreakCount="2">
    <brk id="36" max="9" man="1"/>
    <brk id="7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別紙 №１</vt:lpstr>
      <vt:lpstr>別紙 №２</vt:lpstr>
      <vt:lpstr>別紙 №３</vt:lpstr>
      <vt:lpstr>別紙No1_設計書（未使用）</vt:lpstr>
      <vt:lpstr>別紙No2_予定（未使用）</vt:lpstr>
      <vt:lpstr>別紙No1_（配付用）（未使用）</vt:lpstr>
      <vt:lpstr>'別紙 №１'!Print_Area</vt:lpstr>
      <vt:lpstr>'別紙 №２'!Print_Area</vt:lpstr>
      <vt:lpstr>'別紙 №３'!Print_Area</vt:lpstr>
      <vt:lpstr>'別紙No1_（配付用）（未使用）'!Print_Area</vt:lpstr>
      <vt:lpstr>'別紙No1_設計書（未使用）'!Print_Area</vt:lpstr>
      <vt:lpstr>'別紙No2_予定（未使用）'!Print_Area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戸上　由貴夫</cp:lastModifiedBy>
  <cp:lastPrinted>2025-07-11T07:15:31Z</cp:lastPrinted>
  <dcterms:created xsi:type="dcterms:W3CDTF">2004-12-16T02:08:53Z</dcterms:created>
  <dcterms:modified xsi:type="dcterms:W3CDTF">2025-07-11T07:15:34Z</dcterms:modified>
</cp:coreProperties>
</file>