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227226\Desktop\低圧\"/>
    </mc:Choice>
  </mc:AlternateContent>
  <xr:revisionPtr revIDLastSave="0" documentId="13_ncr:1_{3225B061-85E2-4F5D-8C7E-C37D59DFB207}" xr6:coauthVersionLast="47" xr6:coauthVersionMax="47" xr10:uidLastSave="{00000000-0000-0000-0000-000000000000}"/>
  <bookViews>
    <workbookView xWindow="31605" yWindow="495" windowWidth="13845" windowHeight="13890" tabRatio="830" firstSheet="2" activeTab="2" xr2:uid="{00000000-000D-0000-FFFF-FFFF00000000}"/>
  </bookViews>
  <sheets>
    <sheet name="別紙No1_設計書(動力）" sheetId="9" state="hidden" r:id="rId1"/>
    <sheet name="別紙No1_設計書(照明）" sheetId="15" state="hidden" r:id="rId2"/>
    <sheet name="別紙No1_（配付用_動力）" sheetId="14" r:id="rId3"/>
    <sheet name="別紙No2_実績 (鬼怒上)" sheetId="23" r:id="rId4"/>
    <sheet name="別紙No2_実績 (巴波川)" sheetId="24" r:id="rId5"/>
    <sheet name="別紙No2_実績 (県央)" sheetId="25" r:id="rId6"/>
    <sheet name="合計表（配付用）" sheetId="12" r:id="rId7"/>
    <sheet name="別紙No1_(配付用_照明）" sheetId="16" state="hidden" r:id="rId8"/>
    <sheet name="別紙No2_実績" sheetId="10" state="hidden" r:id="rId9"/>
    <sheet name="別紙No2_予定" sheetId="13" state="hidden" r:id="rId10"/>
  </sheets>
  <definedNames>
    <definedName name="_xlnm.Print_Area" localSheetId="7">'別紙No1_(配付用_照明）'!$A$1:$J$66</definedName>
    <definedName name="_xlnm.Print_Area" localSheetId="2">'別紙No1_（配付用_動力）'!$A$1:$J$245</definedName>
    <definedName name="_xlnm.Print_Area" localSheetId="1">'別紙No1_設計書(照明）'!$A$1:$J$66</definedName>
    <definedName name="_xlnm.Print_Area" localSheetId="0">'別紙No1_設計書(動力）'!$A$1:$J$252</definedName>
    <definedName name="_xlnm.Print_Area" localSheetId="8">別紙No2_実績!$A$1:$I$57</definedName>
    <definedName name="_xlnm.Print_Area" localSheetId="3">'別紙No2_実績 (鬼怒上)'!$A$1:$I$19</definedName>
    <definedName name="_xlnm.Print_Area" localSheetId="5">'別紙No2_実績 (県央)'!$A$1:$I$19</definedName>
    <definedName name="_xlnm.Print_Area" localSheetId="4">'別紙No2_実績 (巴波川)'!$A$1:$I$19</definedName>
    <definedName name="_xlnm.Print_Area" localSheetId="9">別紙No2_予定!$A$1:$I$57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24" l="1"/>
  <c r="A7" i="24"/>
  <c r="A8" i="24"/>
  <c r="A9" i="24"/>
  <c r="A10" i="24"/>
  <c r="A11" i="24"/>
  <c r="A12" i="24"/>
  <c r="A13" i="24"/>
  <c r="A14" i="24"/>
  <c r="A15" i="24"/>
  <c r="A16" i="24"/>
  <c r="A5" i="24"/>
  <c r="A6" i="25"/>
  <c r="A7" i="25"/>
  <c r="A8" i="25"/>
  <c r="A9" i="25"/>
  <c r="A10" i="25"/>
  <c r="A11" i="25"/>
  <c r="A12" i="25"/>
  <c r="A13" i="25"/>
  <c r="A14" i="25"/>
  <c r="A15" i="25"/>
  <c r="A16" i="25"/>
  <c r="A5" i="25"/>
  <c r="E234" i="14" l="1"/>
  <c r="E199" i="14"/>
  <c r="E164" i="14"/>
  <c r="E129" i="14" l="1"/>
  <c r="E94" i="14"/>
  <c r="E59" i="14"/>
  <c r="E24" i="14"/>
  <c r="E17" i="25" l="1"/>
  <c r="C17" i="25"/>
  <c r="C17" i="24"/>
  <c r="I17" i="23" l="1"/>
  <c r="G17" i="23"/>
  <c r="E17" i="23"/>
  <c r="C17" i="23"/>
  <c r="A64" i="16" l="1"/>
  <c r="D56" i="16"/>
  <c r="A55" i="16"/>
  <c r="A54" i="16"/>
  <c r="A53" i="16"/>
  <c r="A52" i="16"/>
  <c r="A51" i="16"/>
  <c r="A50" i="16"/>
  <c r="A49" i="16"/>
  <c r="A48" i="16"/>
  <c r="A47" i="16"/>
  <c r="A46" i="16"/>
  <c r="H45" i="16"/>
  <c r="I45" i="16" s="1"/>
  <c r="A45" i="16"/>
  <c r="H44" i="16"/>
  <c r="I44" i="16" s="1"/>
  <c r="A44" i="16"/>
  <c r="A31" i="16"/>
  <c r="D23" i="16"/>
  <c r="H11" i="16"/>
  <c r="I11" i="16" s="1"/>
  <c r="I6" i="13"/>
  <c r="I7" i="13"/>
  <c r="I8" i="13"/>
  <c r="I9" i="13"/>
  <c r="I10" i="13"/>
  <c r="I11" i="13"/>
  <c r="I12" i="13"/>
  <c r="I13" i="13"/>
  <c r="I14" i="13"/>
  <c r="I15" i="13"/>
  <c r="I16" i="13"/>
  <c r="I5" i="13"/>
  <c r="H6" i="13"/>
  <c r="H7" i="13"/>
  <c r="H8" i="13"/>
  <c r="H9" i="13"/>
  <c r="H10" i="13"/>
  <c r="H11" i="13"/>
  <c r="H12" i="13"/>
  <c r="H13" i="13"/>
  <c r="H14" i="13"/>
  <c r="H15" i="13"/>
  <c r="H16" i="13"/>
  <c r="H5" i="13"/>
  <c r="G6" i="13"/>
  <c r="G7" i="13"/>
  <c r="G8" i="13"/>
  <c r="G9" i="13"/>
  <c r="G10" i="13"/>
  <c r="G11" i="13"/>
  <c r="G12" i="13"/>
  <c r="G13" i="13"/>
  <c r="G14" i="13"/>
  <c r="G15" i="13"/>
  <c r="G16" i="13"/>
  <c r="G5" i="13"/>
  <c r="F6" i="13"/>
  <c r="F7" i="13"/>
  <c r="F8" i="13"/>
  <c r="F9" i="13"/>
  <c r="F10" i="13"/>
  <c r="F11" i="13"/>
  <c r="F12" i="13"/>
  <c r="F13" i="13"/>
  <c r="F14" i="13"/>
  <c r="F15" i="13"/>
  <c r="F16" i="13"/>
  <c r="F5" i="13"/>
  <c r="E6" i="13"/>
  <c r="E7" i="13"/>
  <c r="E8" i="13"/>
  <c r="E9" i="13"/>
  <c r="E10" i="13"/>
  <c r="E11" i="13"/>
  <c r="E12" i="13"/>
  <c r="E13" i="13"/>
  <c r="E14" i="13"/>
  <c r="E15" i="13"/>
  <c r="E16" i="13"/>
  <c r="E5" i="13"/>
  <c r="D6" i="13"/>
  <c r="D7" i="13"/>
  <c r="D8" i="13"/>
  <c r="D9" i="13"/>
  <c r="D10" i="13"/>
  <c r="D11" i="13"/>
  <c r="D12" i="13"/>
  <c r="D13" i="13"/>
  <c r="D14" i="13"/>
  <c r="D15" i="13"/>
  <c r="D16" i="13"/>
  <c r="D5" i="13"/>
  <c r="C6" i="13"/>
  <c r="C7" i="13"/>
  <c r="C8" i="13"/>
  <c r="C9" i="13"/>
  <c r="C10" i="13"/>
  <c r="C11" i="13"/>
  <c r="C12" i="13"/>
  <c r="C13" i="13"/>
  <c r="C14" i="13"/>
  <c r="C15" i="13"/>
  <c r="C16" i="13"/>
  <c r="C5" i="13"/>
  <c r="B6" i="13"/>
  <c r="B7" i="13"/>
  <c r="B8" i="13"/>
  <c r="B9" i="13"/>
  <c r="B10" i="13"/>
  <c r="B11" i="13"/>
  <c r="B12" i="13"/>
  <c r="B13" i="13"/>
  <c r="B14" i="13"/>
  <c r="B15" i="13"/>
  <c r="B16" i="13"/>
  <c r="B5" i="13"/>
  <c r="C25" i="13"/>
  <c r="C26" i="13"/>
  <c r="C27" i="13"/>
  <c r="C28" i="13"/>
  <c r="C29" i="13"/>
  <c r="C30" i="13"/>
  <c r="C31" i="13"/>
  <c r="C32" i="13"/>
  <c r="C33" i="13"/>
  <c r="C34" i="13"/>
  <c r="C35" i="13"/>
  <c r="C24" i="13"/>
  <c r="B25" i="13"/>
  <c r="B26" i="13"/>
  <c r="B27" i="13"/>
  <c r="B28" i="13"/>
  <c r="B29" i="13"/>
  <c r="B30" i="13"/>
  <c r="B31" i="13"/>
  <c r="B32" i="13"/>
  <c r="B33" i="13"/>
  <c r="B34" i="13"/>
  <c r="B35" i="13"/>
  <c r="B24" i="13"/>
  <c r="I44" i="13"/>
  <c r="I45" i="13"/>
  <c r="I46" i="13"/>
  <c r="I47" i="13"/>
  <c r="I48" i="13"/>
  <c r="I49" i="13"/>
  <c r="I50" i="13"/>
  <c r="I51" i="13"/>
  <c r="I52" i="13"/>
  <c r="I53" i="13"/>
  <c r="I54" i="13"/>
  <c r="I43" i="13"/>
  <c r="H44" i="13"/>
  <c r="H45" i="13"/>
  <c r="H46" i="13"/>
  <c r="H47" i="13"/>
  <c r="H48" i="13"/>
  <c r="H49" i="13"/>
  <c r="H50" i="13"/>
  <c r="H51" i="13"/>
  <c r="H52" i="13"/>
  <c r="H53" i="13"/>
  <c r="H54" i="13"/>
  <c r="H43" i="13"/>
  <c r="G44" i="13"/>
  <c r="G45" i="13"/>
  <c r="G46" i="13"/>
  <c r="G47" i="13"/>
  <c r="G48" i="13"/>
  <c r="G49" i="13"/>
  <c r="G50" i="13"/>
  <c r="G51" i="13"/>
  <c r="G52" i="13"/>
  <c r="G53" i="13"/>
  <c r="G54" i="13"/>
  <c r="G43" i="13"/>
  <c r="F44" i="13"/>
  <c r="F45" i="13"/>
  <c r="F46" i="13"/>
  <c r="F47" i="13"/>
  <c r="F48" i="13"/>
  <c r="F49" i="13"/>
  <c r="F50" i="13"/>
  <c r="F51" i="13"/>
  <c r="F52" i="13"/>
  <c r="F53" i="13"/>
  <c r="F54" i="13"/>
  <c r="F43" i="13"/>
  <c r="E44" i="13"/>
  <c r="E45" i="13"/>
  <c r="E46" i="13"/>
  <c r="E47" i="13"/>
  <c r="E48" i="13"/>
  <c r="E49" i="13"/>
  <c r="E50" i="13"/>
  <c r="E51" i="13"/>
  <c r="E52" i="13"/>
  <c r="E53" i="13"/>
  <c r="E54" i="13"/>
  <c r="E43" i="13"/>
  <c r="D43" i="13"/>
  <c r="C44" i="13"/>
  <c r="C45" i="13"/>
  <c r="C46" i="13"/>
  <c r="C47" i="13"/>
  <c r="C48" i="13"/>
  <c r="C49" i="13"/>
  <c r="C50" i="13"/>
  <c r="C51" i="13"/>
  <c r="C52" i="13"/>
  <c r="C53" i="13"/>
  <c r="C54" i="13"/>
  <c r="C43" i="13"/>
  <c r="B44" i="13"/>
  <c r="B45" i="13"/>
  <c r="B46" i="13"/>
  <c r="B47" i="13"/>
  <c r="B48" i="13"/>
  <c r="B49" i="13"/>
  <c r="B50" i="13"/>
  <c r="B51" i="13"/>
  <c r="B52" i="13"/>
  <c r="B53" i="13"/>
  <c r="B54" i="13"/>
  <c r="B43" i="13"/>
  <c r="D44" i="13"/>
  <c r="D45" i="13"/>
  <c r="D46" i="13"/>
  <c r="D47" i="13"/>
  <c r="D48" i="13"/>
  <c r="D49" i="13"/>
  <c r="D50" i="13"/>
  <c r="D51" i="13"/>
  <c r="D52" i="13"/>
  <c r="D53" i="13"/>
  <c r="D54" i="13"/>
  <c r="I55" i="10"/>
  <c r="G55" i="10"/>
  <c r="E55" i="10"/>
  <c r="C55" i="10"/>
  <c r="A44" i="10"/>
  <c r="A45" i="10"/>
  <c r="A51" i="10"/>
  <c r="A25" i="10"/>
  <c r="A26" i="10"/>
  <c r="A27" i="10"/>
  <c r="A46" i="10" s="1"/>
  <c r="A28" i="10"/>
  <c r="A47" i="10" s="1"/>
  <c r="A29" i="10"/>
  <c r="A48" i="10" s="1"/>
  <c r="A30" i="10"/>
  <c r="A49" i="10" s="1"/>
  <c r="A31" i="10"/>
  <c r="A50" i="10" s="1"/>
  <c r="A32" i="10"/>
  <c r="A33" i="10"/>
  <c r="A52" i="10" s="1"/>
  <c r="A34" i="10"/>
  <c r="A53" i="10" s="1"/>
  <c r="A35" i="10"/>
  <c r="A54" i="10" s="1"/>
  <c r="A24" i="10"/>
  <c r="A43" i="10" s="1"/>
  <c r="H46" i="16" l="1"/>
  <c r="I46" i="16" s="1"/>
  <c r="H12" i="16"/>
  <c r="I12" i="16" s="1"/>
  <c r="I55" i="13"/>
  <c r="G55" i="13"/>
  <c r="E55" i="13"/>
  <c r="C55" i="13"/>
  <c r="H13" i="16" l="1"/>
  <c r="I13" i="16" s="1"/>
  <c r="H47" i="16"/>
  <c r="I47" i="16"/>
  <c r="H48" i="16" l="1"/>
  <c r="I48" i="16" s="1"/>
  <c r="H14" i="16"/>
  <c r="I14" i="16" s="1"/>
  <c r="H15" i="16" l="1"/>
  <c r="I15" i="16" s="1"/>
  <c r="H49" i="16"/>
  <c r="I49" i="16"/>
  <c r="H16" i="16" l="1"/>
  <c r="I16" i="16" s="1"/>
  <c r="H50" i="16"/>
  <c r="I50" i="16" s="1"/>
  <c r="H51" i="16" l="1"/>
  <c r="I51" i="16" s="1"/>
  <c r="H17" i="16"/>
  <c r="I17" i="16" s="1"/>
  <c r="H18" i="16" l="1"/>
  <c r="I18" i="16" s="1"/>
  <c r="H52" i="16"/>
  <c r="I52" i="16" s="1"/>
  <c r="H53" i="16" l="1"/>
  <c r="I53" i="16" s="1"/>
  <c r="H19" i="16"/>
  <c r="I19" i="16" s="1"/>
  <c r="H20" i="16" l="1"/>
  <c r="I20" i="16" s="1"/>
  <c r="H54" i="16"/>
  <c r="I54" i="16" s="1"/>
  <c r="H55" i="16"/>
  <c r="H21" i="16" l="1"/>
  <c r="I21" i="16" s="1"/>
  <c r="H22" i="16"/>
  <c r="I55" i="16"/>
  <c r="I56" i="16" s="1"/>
  <c r="I58" i="16" s="1"/>
  <c r="I22" i="16" l="1"/>
  <c r="I23" i="16" s="1"/>
  <c r="I25" i="16" s="1"/>
  <c r="A64" i="15" l="1"/>
  <c r="D56" i="15"/>
  <c r="A55" i="15"/>
  <c r="A54" i="15"/>
  <c r="A53" i="15"/>
  <c r="A52" i="15"/>
  <c r="A51" i="15"/>
  <c r="A50" i="15"/>
  <c r="A49" i="15"/>
  <c r="A48" i="15"/>
  <c r="A47" i="15"/>
  <c r="A46" i="15"/>
  <c r="G45" i="15"/>
  <c r="G46" i="15" s="1"/>
  <c r="G47" i="15" s="1"/>
  <c r="G48" i="15" s="1"/>
  <c r="G49" i="15" s="1"/>
  <c r="G50" i="15" s="1"/>
  <c r="G51" i="15" s="1"/>
  <c r="G52" i="15" s="1"/>
  <c r="G53" i="15" s="1"/>
  <c r="G54" i="15" s="1"/>
  <c r="G55" i="15" s="1"/>
  <c r="F45" i="15"/>
  <c r="F46" i="15" s="1"/>
  <c r="F47" i="15" s="1"/>
  <c r="F48" i="15" s="1"/>
  <c r="F49" i="15" s="1"/>
  <c r="F50" i="15" s="1"/>
  <c r="F51" i="15" s="1"/>
  <c r="F52" i="15" s="1"/>
  <c r="F53" i="15" s="1"/>
  <c r="F54" i="15" s="1"/>
  <c r="F55" i="15" s="1"/>
  <c r="E45" i="15"/>
  <c r="C45" i="15"/>
  <c r="B45" i="15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A45" i="15"/>
  <c r="H44" i="15"/>
  <c r="I44" i="15" s="1"/>
  <c r="A44" i="15"/>
  <c r="A31" i="15"/>
  <c r="D23" i="15"/>
  <c r="G12" i="15"/>
  <c r="G13" i="15" s="1"/>
  <c r="G14" i="15" s="1"/>
  <c r="G15" i="15" s="1"/>
  <c r="G16" i="15" s="1"/>
  <c r="G17" i="15" s="1"/>
  <c r="G18" i="15" s="1"/>
  <c r="G19" i="15" s="1"/>
  <c r="G20" i="15" s="1"/>
  <c r="G21" i="15" s="1"/>
  <c r="G22" i="15" s="1"/>
  <c r="F12" i="15"/>
  <c r="F13" i="15" s="1"/>
  <c r="F14" i="15" s="1"/>
  <c r="F15" i="15" s="1"/>
  <c r="F16" i="15" s="1"/>
  <c r="F17" i="15" s="1"/>
  <c r="F18" i="15" s="1"/>
  <c r="F19" i="15" s="1"/>
  <c r="F20" i="15" s="1"/>
  <c r="F21" i="15" s="1"/>
  <c r="F22" i="15" s="1"/>
  <c r="E12" i="15"/>
  <c r="E13" i="15" s="1"/>
  <c r="C12" i="15"/>
  <c r="B12" i="15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H11" i="15"/>
  <c r="I11" i="15" s="1"/>
  <c r="H45" i="15" l="1"/>
  <c r="I45" i="15" s="1"/>
  <c r="H12" i="15"/>
  <c r="I12" i="15" s="1"/>
  <c r="C13" i="15"/>
  <c r="H13" i="15"/>
  <c r="I13" i="15" s="1"/>
  <c r="E14" i="15"/>
  <c r="C14" i="15"/>
  <c r="E46" i="15"/>
  <c r="C46" i="15"/>
  <c r="H46" i="15" l="1"/>
  <c r="I46" i="15" s="1"/>
  <c r="E47" i="15"/>
  <c r="C15" i="15"/>
  <c r="C47" i="15"/>
  <c r="H14" i="15"/>
  <c r="I14" i="15" s="1"/>
  <c r="E15" i="15"/>
  <c r="E16" i="15" l="1"/>
  <c r="H15" i="15"/>
  <c r="C48" i="15"/>
  <c r="I15" i="15"/>
  <c r="C16" i="15"/>
  <c r="H47" i="15"/>
  <c r="I47" i="15" s="1"/>
  <c r="E48" i="15"/>
  <c r="H48" i="15" l="1"/>
  <c r="I48" i="15" s="1"/>
  <c r="E49" i="15"/>
  <c r="C17" i="15"/>
  <c r="C49" i="15"/>
  <c r="E17" i="15"/>
  <c r="H16" i="15"/>
  <c r="I16" i="15" s="1"/>
  <c r="E18" i="15" l="1"/>
  <c r="H17" i="15"/>
  <c r="I17" i="15" s="1"/>
  <c r="C18" i="15"/>
  <c r="H49" i="15"/>
  <c r="I49" i="15" s="1"/>
  <c r="E50" i="15"/>
  <c r="C50" i="15"/>
  <c r="C51" i="15" l="1"/>
  <c r="H50" i="15"/>
  <c r="I50" i="15" s="1"/>
  <c r="E51" i="15"/>
  <c r="E19" i="15"/>
  <c r="H18" i="15"/>
  <c r="I18" i="15" s="1"/>
  <c r="C19" i="15"/>
  <c r="C52" i="15" l="1"/>
  <c r="C20" i="15"/>
  <c r="H19" i="15"/>
  <c r="I19" i="15" s="1"/>
  <c r="E20" i="15"/>
  <c r="H51" i="15"/>
  <c r="I51" i="15" s="1"/>
  <c r="E52" i="15"/>
  <c r="H52" i="15" l="1"/>
  <c r="I52" i="15" s="1"/>
  <c r="E53" i="15"/>
  <c r="H20" i="15"/>
  <c r="I20" i="15" s="1"/>
  <c r="E21" i="15"/>
  <c r="C21" i="15"/>
  <c r="C53" i="15"/>
  <c r="C22" i="15" l="1"/>
  <c r="H21" i="15"/>
  <c r="I21" i="15" s="1"/>
  <c r="E22" i="15"/>
  <c r="H22" i="15" s="1"/>
  <c r="C54" i="15"/>
  <c r="H53" i="15"/>
  <c r="I53" i="15" s="1"/>
  <c r="E54" i="15"/>
  <c r="H54" i="15" l="1"/>
  <c r="I54" i="15" s="1"/>
  <c r="E55" i="15"/>
  <c r="H55" i="15" s="1"/>
  <c r="C55" i="15"/>
  <c r="I22" i="15"/>
  <c r="I23" i="15" s="1"/>
  <c r="I55" i="15" l="1"/>
  <c r="I25" i="15"/>
  <c r="I56" i="15"/>
  <c r="I58" i="15" s="1"/>
  <c r="A249" i="9" l="1"/>
  <c r="F240" i="9"/>
  <c r="D230" i="9"/>
  <c r="D231" i="9" s="1"/>
  <c r="D232" i="9" s="1"/>
  <c r="D233" i="9" s="1"/>
  <c r="D234" i="9" s="1"/>
  <c r="D235" i="9" s="1"/>
  <c r="D236" i="9" s="1"/>
  <c r="D237" i="9" s="1"/>
  <c r="D238" i="9" s="1"/>
  <c r="D239" i="9" s="1"/>
  <c r="D229" i="9"/>
  <c r="B229" i="9"/>
  <c r="B230" i="9" s="1"/>
  <c r="C228" i="9"/>
  <c r="C229" i="9" s="1"/>
  <c r="A213" i="9"/>
  <c r="F204" i="9"/>
  <c r="C194" i="9"/>
  <c r="C195" i="9" s="1"/>
  <c r="C196" i="9" s="1"/>
  <c r="C197" i="9" s="1"/>
  <c r="C198" i="9" s="1"/>
  <c r="C199" i="9" s="1"/>
  <c r="C200" i="9" s="1"/>
  <c r="C201" i="9" s="1"/>
  <c r="C202" i="9" s="1"/>
  <c r="C203" i="9" s="1"/>
  <c r="D193" i="9"/>
  <c r="D194" i="9" s="1"/>
  <c r="D195" i="9" s="1"/>
  <c r="D196" i="9" s="1"/>
  <c r="D197" i="9" s="1"/>
  <c r="D198" i="9" s="1"/>
  <c r="D199" i="9" s="1"/>
  <c r="D200" i="9" s="1"/>
  <c r="D201" i="9" s="1"/>
  <c r="D202" i="9" s="1"/>
  <c r="D203" i="9" s="1"/>
  <c r="C193" i="9"/>
  <c r="B193" i="9"/>
  <c r="E193" i="9" s="1"/>
  <c r="L192" i="9"/>
  <c r="E192" i="9"/>
  <c r="L193" i="9" l="1"/>
  <c r="B231" i="9"/>
  <c r="C230" i="9"/>
  <c r="C231" i="9" s="1"/>
  <c r="C232" i="9" s="1"/>
  <c r="C233" i="9" s="1"/>
  <c r="C234" i="9" s="1"/>
  <c r="C235" i="9" s="1"/>
  <c r="C236" i="9" s="1"/>
  <c r="C237" i="9" s="1"/>
  <c r="C238" i="9" s="1"/>
  <c r="C239" i="9" s="1"/>
  <c r="E229" i="9"/>
  <c r="B194" i="9"/>
  <c r="E228" i="9"/>
  <c r="E230" i="9" l="1"/>
  <c r="E194" i="9"/>
  <c r="B195" i="9"/>
  <c r="E231" i="9"/>
  <c r="B232" i="9"/>
  <c r="L228" i="9"/>
  <c r="L229" i="9"/>
  <c r="B196" i="9" l="1"/>
  <c r="E195" i="9"/>
  <c r="L230" i="9"/>
  <c r="L231" i="9"/>
  <c r="L194" i="9"/>
  <c r="E232" i="9"/>
  <c r="B233" i="9"/>
  <c r="L195" i="9" l="1"/>
  <c r="B197" i="9"/>
  <c r="E196" i="9"/>
  <c r="B234" i="9"/>
  <c r="E233" i="9"/>
  <c r="L232" i="9"/>
  <c r="L196" i="9" l="1"/>
  <c r="E234" i="9"/>
  <c r="B235" i="9"/>
  <c r="B198" i="9"/>
  <c r="E197" i="9"/>
  <c r="L233" i="9"/>
  <c r="B199" i="9" l="1"/>
  <c r="E198" i="9"/>
  <c r="E235" i="9"/>
  <c r="B236" i="9"/>
  <c r="L234" i="9"/>
  <c r="L197" i="9"/>
  <c r="E236" i="9" l="1"/>
  <c r="B237" i="9"/>
  <c r="E199" i="9"/>
  <c r="B200" i="9"/>
  <c r="L235" i="9"/>
  <c r="L198" i="9"/>
  <c r="E200" i="9" l="1"/>
  <c r="B201" i="9"/>
  <c r="L199" i="9"/>
  <c r="B238" i="9"/>
  <c r="E237" i="9"/>
  <c r="L236" i="9"/>
  <c r="L237" i="9" l="1"/>
  <c r="E201" i="9"/>
  <c r="B202" i="9"/>
  <c r="E238" i="9"/>
  <c r="B239" i="9"/>
  <c r="E239" i="9" s="1"/>
  <c r="L200" i="9"/>
  <c r="L238" i="9" l="1"/>
  <c r="E202" i="9"/>
  <c r="B203" i="9"/>
  <c r="E203" i="9" s="1"/>
  <c r="L201" i="9"/>
  <c r="L239" i="9"/>
  <c r="L240" i="9" l="1"/>
  <c r="L203" i="9"/>
  <c r="L202" i="9"/>
  <c r="L204" i="9" l="1"/>
  <c r="C36" i="13" l="1"/>
  <c r="C36" i="10"/>
  <c r="A177" i="9"/>
  <c r="F168" i="9"/>
  <c r="D157" i="9"/>
  <c r="D158" i="9" s="1"/>
  <c r="D159" i="9" s="1"/>
  <c r="D160" i="9" s="1"/>
  <c r="D161" i="9" s="1"/>
  <c r="D162" i="9" s="1"/>
  <c r="D163" i="9" s="1"/>
  <c r="D164" i="9" s="1"/>
  <c r="D165" i="9" s="1"/>
  <c r="D166" i="9" s="1"/>
  <c r="D167" i="9" s="1"/>
  <c r="C157" i="9"/>
  <c r="C158" i="9" s="1"/>
  <c r="C159" i="9" s="1"/>
  <c r="C160" i="9" s="1"/>
  <c r="C161" i="9" s="1"/>
  <c r="C162" i="9" s="1"/>
  <c r="C163" i="9" s="1"/>
  <c r="C164" i="9" s="1"/>
  <c r="C165" i="9" s="1"/>
  <c r="C166" i="9" s="1"/>
  <c r="C167" i="9" s="1"/>
  <c r="B157" i="9"/>
  <c r="E156" i="9"/>
  <c r="L156" i="9" l="1"/>
  <c r="E157" i="9"/>
  <c r="B158" i="9"/>
  <c r="L157" i="9" l="1"/>
  <c r="B159" i="9"/>
  <c r="E158" i="9"/>
  <c r="E159" i="9" l="1"/>
  <c r="B160" i="9"/>
  <c r="L158" i="9"/>
  <c r="E160" i="9" l="1"/>
  <c r="B161" i="9"/>
  <c r="L159" i="9"/>
  <c r="E161" i="9" l="1"/>
  <c r="B162" i="9"/>
  <c r="L160" i="9"/>
  <c r="E162" i="9" l="1"/>
  <c r="B163" i="9"/>
  <c r="L161" i="9"/>
  <c r="L162" i="9" l="1"/>
  <c r="B164" i="9"/>
  <c r="E163" i="9"/>
  <c r="L163" i="9" l="1"/>
  <c r="B165" i="9"/>
  <c r="E164" i="9"/>
  <c r="L164" i="9" l="1"/>
  <c r="B166" i="9"/>
  <c r="E165" i="9"/>
  <c r="L165" i="9" l="1"/>
  <c r="E166" i="9"/>
  <c r="B167" i="9"/>
  <c r="E167" i="9" s="1"/>
  <c r="L166" i="9" l="1"/>
  <c r="L167" i="9"/>
  <c r="L168" i="9" l="1"/>
  <c r="A6" i="13"/>
  <c r="A25" i="13" s="1"/>
  <c r="A44" i="13" s="1"/>
  <c r="A7" i="13"/>
  <c r="A26" i="13" s="1"/>
  <c r="A45" i="13" s="1"/>
  <c r="A8" i="13"/>
  <c r="A27" i="13" s="1"/>
  <c r="A46" i="13" s="1"/>
  <c r="A9" i="13"/>
  <c r="A28" i="13" s="1"/>
  <c r="A47" i="13" s="1"/>
  <c r="A10" i="13"/>
  <c r="A29" i="13" s="1"/>
  <c r="A48" i="13" s="1"/>
  <c r="A11" i="13"/>
  <c r="A30" i="13" s="1"/>
  <c r="A49" i="13" s="1"/>
  <c r="A12" i="13"/>
  <c r="A31" i="13" s="1"/>
  <c r="A50" i="13" s="1"/>
  <c r="A13" i="13"/>
  <c r="A32" i="13" s="1"/>
  <c r="A51" i="13" s="1"/>
  <c r="A14" i="13"/>
  <c r="A33" i="13" s="1"/>
  <c r="A52" i="13" s="1"/>
  <c r="A15" i="13"/>
  <c r="A34" i="13" s="1"/>
  <c r="A53" i="13" s="1"/>
  <c r="A16" i="13"/>
  <c r="A35" i="13" s="1"/>
  <c r="A54" i="13" s="1"/>
  <c r="A5" i="13"/>
  <c r="A24" i="13" s="1"/>
  <c r="A43" i="13" s="1"/>
  <c r="H15" i="9" l="1"/>
  <c r="H12" i="9"/>
  <c r="E12" i="9"/>
  <c r="F132" i="9"/>
  <c r="D13" i="9" l="1"/>
  <c r="D14" i="9" s="1"/>
  <c r="D15" i="9" s="1"/>
  <c r="D16" i="9" s="1"/>
  <c r="D17" i="9" s="1"/>
  <c r="D18" i="9" s="1"/>
  <c r="D19" i="9" s="1"/>
  <c r="D20" i="9" s="1"/>
  <c r="D21" i="9" s="1"/>
  <c r="D22" i="9" s="1"/>
  <c r="D23" i="9" s="1"/>
  <c r="D121" i="9"/>
  <c r="D122" i="9" s="1"/>
  <c r="D123" i="9" s="1"/>
  <c r="D124" i="9" s="1"/>
  <c r="D125" i="9" s="1"/>
  <c r="D126" i="9" s="1"/>
  <c r="D127" i="9" s="1"/>
  <c r="D128" i="9" s="1"/>
  <c r="D129" i="9" s="1"/>
  <c r="D130" i="9" s="1"/>
  <c r="D131" i="9" s="1"/>
  <c r="D85" i="9"/>
  <c r="D86" i="9" s="1"/>
  <c r="D87" i="9" s="1"/>
  <c r="D88" i="9" s="1"/>
  <c r="D89" i="9" s="1"/>
  <c r="D90" i="9" s="1"/>
  <c r="D91" i="9" s="1"/>
  <c r="D92" i="9" s="1"/>
  <c r="D93" i="9" s="1"/>
  <c r="D94" i="9" s="1"/>
  <c r="D95" i="9" s="1"/>
  <c r="D49" i="9"/>
  <c r="D50" i="9" s="1"/>
  <c r="D51" i="9" s="1"/>
  <c r="D52" i="9" s="1"/>
  <c r="D53" i="9" s="1"/>
  <c r="D54" i="9" s="1"/>
  <c r="D55" i="9" s="1"/>
  <c r="D56" i="9" s="1"/>
  <c r="D57" i="9" s="1"/>
  <c r="D58" i="9" s="1"/>
  <c r="D59" i="9" s="1"/>
  <c r="M15" i="9" l="1"/>
  <c r="M12" i="9"/>
  <c r="L12" i="9"/>
  <c r="A141" i="9" l="1"/>
  <c r="A105" i="9"/>
  <c r="A69" i="9"/>
  <c r="A33" i="9"/>
  <c r="G17" i="13" l="1"/>
  <c r="C17" i="13"/>
  <c r="I17" i="13"/>
  <c r="E17" i="13"/>
  <c r="C48" i="9" l="1"/>
  <c r="E48" i="9" l="1"/>
  <c r="L48" i="9" s="1"/>
  <c r="C84" i="9"/>
  <c r="E84" i="9" l="1"/>
  <c r="L84" i="9" s="1"/>
  <c r="C120" i="9"/>
  <c r="E120" i="9" l="1"/>
  <c r="L120" i="9" s="1"/>
  <c r="I12" i="9" l="1"/>
  <c r="B13" i="9"/>
  <c r="C13" i="9"/>
  <c r="G13" i="9"/>
  <c r="G16" i="9"/>
  <c r="F24" i="9"/>
  <c r="G48" i="9"/>
  <c r="H48" i="9" s="1"/>
  <c r="B49" i="9"/>
  <c r="C49" i="9"/>
  <c r="C50" i="9" s="1"/>
  <c r="C51" i="9" s="1"/>
  <c r="C52" i="9" s="1"/>
  <c r="C53" i="9" s="1"/>
  <c r="G51" i="9"/>
  <c r="H51" i="9" s="1"/>
  <c r="F60" i="9"/>
  <c r="B85" i="9"/>
  <c r="C85" i="9"/>
  <c r="F96" i="9"/>
  <c r="B121" i="9"/>
  <c r="E121" i="9" s="1"/>
  <c r="C121" i="9"/>
  <c r="C122" i="9" s="1"/>
  <c r="C123" i="9" s="1"/>
  <c r="C124" i="9" s="1"/>
  <c r="C125" i="9" s="1"/>
  <c r="C126" i="9" s="1"/>
  <c r="C127" i="9" s="1"/>
  <c r="C128" i="9" s="1"/>
  <c r="C129" i="9" s="1"/>
  <c r="C130" i="9" s="1"/>
  <c r="C131" i="9" s="1"/>
  <c r="H16" i="9" l="1"/>
  <c r="M16" i="9" s="1"/>
  <c r="H13" i="9"/>
  <c r="M13" i="9" s="1"/>
  <c r="C14" i="9"/>
  <c r="E13" i="9"/>
  <c r="L13" i="9" s="1"/>
  <c r="M48" i="9"/>
  <c r="M51" i="9"/>
  <c r="E85" i="9"/>
  <c r="L85" i="9" s="1"/>
  <c r="E49" i="9"/>
  <c r="G14" i="9"/>
  <c r="G49" i="9"/>
  <c r="H49" i="9" s="1"/>
  <c r="G87" i="9"/>
  <c r="B122" i="9"/>
  <c r="E122" i="9" s="1"/>
  <c r="L121" i="9"/>
  <c r="G52" i="9"/>
  <c r="H52" i="9" s="1"/>
  <c r="B50" i="9"/>
  <c r="E50" i="9" s="1"/>
  <c r="B86" i="9"/>
  <c r="G50" i="9"/>
  <c r="H50" i="9" s="1"/>
  <c r="G17" i="9"/>
  <c r="G53" i="9" s="1"/>
  <c r="H53" i="9" s="1"/>
  <c r="C54" i="9"/>
  <c r="C55" i="9" s="1"/>
  <c r="C56" i="9" s="1"/>
  <c r="C57" i="9" s="1"/>
  <c r="C58" i="9" s="1"/>
  <c r="C59" i="9" s="1"/>
  <c r="B14" i="9"/>
  <c r="C86" i="9"/>
  <c r="C87" i="9" s="1"/>
  <c r="C88" i="9" s="1"/>
  <c r="C89" i="9" s="1"/>
  <c r="C90" i="9" s="1"/>
  <c r="C91" i="9" s="1"/>
  <c r="C92" i="9" s="1"/>
  <c r="C93" i="9" s="1"/>
  <c r="C94" i="9" s="1"/>
  <c r="C95" i="9" s="1"/>
  <c r="G84" i="9"/>
  <c r="H84" i="9" l="1"/>
  <c r="M84" i="9" s="1"/>
  <c r="G86" i="9"/>
  <c r="H87" i="9"/>
  <c r="M87" i="9" s="1"/>
  <c r="G123" i="9"/>
  <c r="H14" i="9"/>
  <c r="M14" i="9" s="1"/>
  <c r="H17" i="9"/>
  <c r="M17" i="9" s="1"/>
  <c r="C15" i="9"/>
  <c r="E14" i="9"/>
  <c r="L14" i="9" s="1"/>
  <c r="I48" i="9"/>
  <c r="G18" i="9"/>
  <c r="E86" i="9"/>
  <c r="L86" i="9" s="1"/>
  <c r="M52" i="9"/>
  <c r="M53" i="9"/>
  <c r="M50" i="9"/>
  <c r="I49" i="9"/>
  <c r="G85" i="9"/>
  <c r="G121" i="9" s="1"/>
  <c r="G157" i="9" s="1"/>
  <c r="G88" i="9"/>
  <c r="L49" i="9"/>
  <c r="B51" i="9"/>
  <c r="E51" i="9" s="1"/>
  <c r="B87" i="9"/>
  <c r="E87" i="9" s="1"/>
  <c r="I13" i="9"/>
  <c r="L122" i="9"/>
  <c r="B123" i="9"/>
  <c r="E123" i="9" s="1"/>
  <c r="G122" i="9"/>
  <c r="G89" i="9"/>
  <c r="G120" i="9"/>
  <c r="I84" i="9"/>
  <c r="B15" i="9"/>
  <c r="H123" i="9" l="1"/>
  <c r="M123" i="9" s="1"/>
  <c r="G159" i="9"/>
  <c r="H122" i="9"/>
  <c r="G158" i="9"/>
  <c r="G193" i="9"/>
  <c r="H157" i="9"/>
  <c r="H120" i="9"/>
  <c r="M120" i="9" s="1"/>
  <c r="G156" i="9"/>
  <c r="H88" i="9"/>
  <c r="M88" i="9" s="1"/>
  <c r="H18" i="9"/>
  <c r="M18" i="9" s="1"/>
  <c r="G19" i="9"/>
  <c r="H85" i="9"/>
  <c r="M85" i="9" s="1"/>
  <c r="H89" i="9"/>
  <c r="M89" i="9" s="1"/>
  <c r="H86" i="9"/>
  <c r="M86" i="9" s="1"/>
  <c r="G54" i="9"/>
  <c r="H54" i="9" s="1"/>
  <c r="M54" i="9" s="1"/>
  <c r="C16" i="9"/>
  <c r="E15" i="9"/>
  <c r="L15" i="9" s="1"/>
  <c r="G124" i="9"/>
  <c r="H121" i="9"/>
  <c r="M121" i="9" s="1"/>
  <c r="M49" i="9"/>
  <c r="I14" i="9"/>
  <c r="B124" i="9"/>
  <c r="E124" i="9" s="1"/>
  <c r="L50" i="9"/>
  <c r="I50" i="9"/>
  <c r="B52" i="9"/>
  <c r="E52" i="9" s="1"/>
  <c r="B88" i="9"/>
  <c r="E88" i="9" s="1"/>
  <c r="M122" i="9"/>
  <c r="B16" i="9"/>
  <c r="G20" i="9"/>
  <c r="G55" i="9"/>
  <c r="H55" i="9" s="1"/>
  <c r="G125" i="9"/>
  <c r="H124" i="9" l="1"/>
  <c r="M124" i="9" s="1"/>
  <c r="G160" i="9"/>
  <c r="G195" i="9"/>
  <c r="H159" i="9"/>
  <c r="H125" i="9"/>
  <c r="G161" i="9"/>
  <c r="G192" i="9"/>
  <c r="H156" i="9"/>
  <c r="M157" i="9"/>
  <c r="I157" i="9"/>
  <c r="H193" i="9"/>
  <c r="G229" i="9"/>
  <c r="H229" i="9" s="1"/>
  <c r="H158" i="9"/>
  <c r="G194" i="9"/>
  <c r="I85" i="9"/>
  <c r="G90" i="9"/>
  <c r="H19" i="9"/>
  <c r="M19" i="9" s="1"/>
  <c r="H20" i="9"/>
  <c r="M20" i="9" s="1"/>
  <c r="H90" i="9"/>
  <c r="M90" i="9" s="1"/>
  <c r="I86" i="9"/>
  <c r="C17" i="9"/>
  <c r="E16" i="9"/>
  <c r="L16" i="9" s="1"/>
  <c r="I121" i="9"/>
  <c r="M55" i="9"/>
  <c r="I15" i="9"/>
  <c r="I120" i="9"/>
  <c r="B53" i="9"/>
  <c r="E53" i="9" s="1"/>
  <c r="L123" i="9"/>
  <c r="I123" i="9"/>
  <c r="I122" i="9"/>
  <c r="M125" i="9"/>
  <c r="B89" i="9"/>
  <c r="E89" i="9" s="1"/>
  <c r="L51" i="9"/>
  <c r="I51" i="9"/>
  <c r="B125" i="9"/>
  <c r="E125" i="9" s="1"/>
  <c r="L87" i="9"/>
  <c r="I87" i="9"/>
  <c r="B17" i="9"/>
  <c r="G91" i="9"/>
  <c r="G56" i="9"/>
  <c r="H56" i="9" s="1"/>
  <c r="G126" i="9"/>
  <c r="M159" i="9" l="1"/>
  <c r="I159" i="9"/>
  <c r="G231" i="9"/>
  <c r="H231" i="9" s="1"/>
  <c r="H195" i="9"/>
  <c r="G196" i="9"/>
  <c r="H160" i="9"/>
  <c r="G197" i="9"/>
  <c r="H161" i="9"/>
  <c r="G230" i="9"/>
  <c r="H230" i="9" s="1"/>
  <c r="H194" i="9"/>
  <c r="M229" i="9"/>
  <c r="I229" i="9"/>
  <c r="M193" i="9"/>
  <c r="I193" i="9"/>
  <c r="M158" i="9"/>
  <c r="I158" i="9"/>
  <c r="M156" i="9"/>
  <c r="I156" i="9"/>
  <c r="H126" i="9"/>
  <c r="G162" i="9"/>
  <c r="G228" i="9"/>
  <c r="H228" i="9" s="1"/>
  <c r="H192" i="9"/>
  <c r="H91" i="9"/>
  <c r="M91" i="9" s="1"/>
  <c r="H21" i="9"/>
  <c r="M21" i="9" s="1"/>
  <c r="C18" i="9"/>
  <c r="E17" i="9"/>
  <c r="L17" i="9" s="1"/>
  <c r="M56" i="9"/>
  <c r="B54" i="9"/>
  <c r="E54" i="9" s="1"/>
  <c r="L88" i="9"/>
  <c r="I88" i="9"/>
  <c r="B90" i="9"/>
  <c r="E90" i="9" s="1"/>
  <c r="L52" i="9"/>
  <c r="I52" i="9"/>
  <c r="L124" i="9"/>
  <c r="I124" i="9"/>
  <c r="B126" i="9"/>
  <c r="E126" i="9" s="1"/>
  <c r="I16" i="9"/>
  <c r="M126" i="9"/>
  <c r="G92" i="9"/>
  <c r="G57" i="9"/>
  <c r="H57" i="9" s="1"/>
  <c r="G22" i="9"/>
  <c r="G127" i="9"/>
  <c r="B18" i="9"/>
  <c r="M161" i="9" l="1"/>
  <c r="I161" i="9"/>
  <c r="H197" i="9"/>
  <c r="G233" i="9"/>
  <c r="H233" i="9" s="1"/>
  <c r="M231" i="9"/>
  <c r="I231" i="9"/>
  <c r="G232" i="9"/>
  <c r="H232" i="9" s="1"/>
  <c r="H196" i="9"/>
  <c r="M160" i="9"/>
  <c r="I160" i="9"/>
  <c r="M195" i="9"/>
  <c r="I195" i="9"/>
  <c r="M228" i="9"/>
  <c r="I228" i="9"/>
  <c r="I192" i="9"/>
  <c r="M192" i="9"/>
  <c r="G198" i="9"/>
  <c r="H162" i="9"/>
  <c r="H127" i="9"/>
  <c r="M127" i="9" s="1"/>
  <c r="G163" i="9"/>
  <c r="M194" i="9"/>
  <c r="I194" i="9"/>
  <c r="I230" i="9"/>
  <c r="M230" i="9"/>
  <c r="H92" i="9"/>
  <c r="M92" i="9" s="1"/>
  <c r="H22" i="9"/>
  <c r="M22" i="9" s="1"/>
  <c r="C19" i="9"/>
  <c r="E18" i="9"/>
  <c r="L18" i="9" s="1"/>
  <c r="M57" i="9"/>
  <c r="I17" i="9"/>
  <c r="B91" i="9"/>
  <c r="E91" i="9" s="1"/>
  <c r="L125" i="9"/>
  <c r="I125" i="9"/>
  <c r="B127" i="9"/>
  <c r="E127" i="9" s="1"/>
  <c r="B55" i="9"/>
  <c r="E55" i="9" s="1"/>
  <c r="L89" i="9"/>
  <c r="I89" i="9"/>
  <c r="L53" i="9"/>
  <c r="I53" i="9"/>
  <c r="B19" i="9"/>
  <c r="G23" i="9"/>
  <c r="G58" i="9"/>
  <c r="H58" i="9" s="1"/>
  <c r="G128" i="9"/>
  <c r="G93" i="9"/>
  <c r="M196" i="9" l="1"/>
  <c r="I196" i="9"/>
  <c r="M232" i="9"/>
  <c r="I232" i="9"/>
  <c r="M233" i="9"/>
  <c r="I233" i="9"/>
  <c r="M197" i="9"/>
  <c r="I197" i="9"/>
  <c r="M162" i="9"/>
  <c r="I162" i="9"/>
  <c r="H128" i="9"/>
  <c r="G164" i="9"/>
  <c r="G199" i="9"/>
  <c r="H163" i="9"/>
  <c r="H198" i="9"/>
  <c r="G234" i="9"/>
  <c r="H234" i="9" s="1"/>
  <c r="H23" i="9"/>
  <c r="H93" i="9"/>
  <c r="M93" i="9" s="1"/>
  <c r="C20" i="9"/>
  <c r="E19" i="9"/>
  <c r="L19" i="9" s="1"/>
  <c r="M58" i="9"/>
  <c r="I18" i="9"/>
  <c r="L54" i="9"/>
  <c r="I54" i="9"/>
  <c r="B56" i="9"/>
  <c r="E56" i="9" s="1"/>
  <c r="B92" i="9"/>
  <c r="E92" i="9" s="1"/>
  <c r="L126" i="9"/>
  <c r="I126" i="9"/>
  <c r="B128" i="9"/>
  <c r="E128" i="9" s="1"/>
  <c r="M128" i="9"/>
  <c r="L90" i="9"/>
  <c r="I90" i="9"/>
  <c r="G129" i="9"/>
  <c r="G59" i="9"/>
  <c r="H59" i="9" s="1"/>
  <c r="B20" i="9"/>
  <c r="G94" i="9"/>
  <c r="H199" i="9" l="1"/>
  <c r="G235" i="9"/>
  <c r="H235" i="9" s="1"/>
  <c r="G200" i="9"/>
  <c r="H164" i="9"/>
  <c r="M198" i="9"/>
  <c r="I198" i="9"/>
  <c r="H129" i="9"/>
  <c r="M129" i="9" s="1"/>
  <c r="G165" i="9"/>
  <c r="M163" i="9"/>
  <c r="I163" i="9"/>
  <c r="M234" i="9"/>
  <c r="I234" i="9"/>
  <c r="M23" i="9"/>
  <c r="M24" i="9" s="1"/>
  <c r="H94" i="9"/>
  <c r="M94" i="9" s="1"/>
  <c r="I19" i="9"/>
  <c r="C21" i="9"/>
  <c r="E20" i="9"/>
  <c r="L20" i="9" s="1"/>
  <c r="M59" i="9"/>
  <c r="M60" i="9" s="1"/>
  <c r="L127" i="9"/>
  <c r="I127" i="9"/>
  <c r="B93" i="9"/>
  <c r="E93" i="9" s="1"/>
  <c r="L55" i="9"/>
  <c r="I55" i="9"/>
  <c r="L91" i="9"/>
  <c r="I91" i="9"/>
  <c r="B129" i="9"/>
  <c r="E129" i="9" s="1"/>
  <c r="B57" i="9"/>
  <c r="E57" i="9" s="1"/>
  <c r="G95" i="9"/>
  <c r="B21" i="9"/>
  <c r="G130" i="9"/>
  <c r="H130" i="9" l="1"/>
  <c r="G166" i="9"/>
  <c r="M164" i="9"/>
  <c r="I164" i="9"/>
  <c r="G236" i="9"/>
  <c r="H236" i="9" s="1"/>
  <c r="H200" i="9"/>
  <c r="M235" i="9"/>
  <c r="I235" i="9"/>
  <c r="M199" i="9"/>
  <c r="I199" i="9"/>
  <c r="G201" i="9"/>
  <c r="H165" i="9"/>
  <c r="H95" i="9"/>
  <c r="M95" i="9" s="1"/>
  <c r="M96" i="9" s="1"/>
  <c r="C22" i="9"/>
  <c r="E21" i="9"/>
  <c r="L21" i="9" s="1"/>
  <c r="B58" i="9"/>
  <c r="E58" i="9" s="1"/>
  <c r="L92" i="9"/>
  <c r="I92" i="9"/>
  <c r="L128" i="9"/>
  <c r="I128" i="9"/>
  <c r="B94" i="9"/>
  <c r="E94" i="9" s="1"/>
  <c r="M130" i="9"/>
  <c r="L56" i="9"/>
  <c r="I56" i="9"/>
  <c r="B130" i="9"/>
  <c r="E130" i="9" s="1"/>
  <c r="I20" i="9"/>
  <c r="B22" i="9"/>
  <c r="G131" i="9"/>
  <c r="M200" i="9" l="1"/>
  <c r="I200" i="9"/>
  <c r="M236" i="9"/>
  <c r="I236" i="9"/>
  <c r="H131" i="9"/>
  <c r="M131" i="9" s="1"/>
  <c r="M132" i="9" s="1"/>
  <c r="G167" i="9"/>
  <c r="H201" i="9"/>
  <c r="G237" i="9"/>
  <c r="H237" i="9" s="1"/>
  <c r="G202" i="9"/>
  <c r="H166" i="9"/>
  <c r="M165" i="9"/>
  <c r="I165" i="9"/>
  <c r="C23" i="9"/>
  <c r="E22" i="9"/>
  <c r="L22" i="9" s="1"/>
  <c r="I21" i="9"/>
  <c r="B59" i="9"/>
  <c r="E59" i="9" s="1"/>
  <c r="L57" i="9"/>
  <c r="I57" i="9"/>
  <c r="B95" i="9"/>
  <c r="E95" i="9" s="1"/>
  <c r="B131" i="9"/>
  <c r="E131" i="9" s="1"/>
  <c r="L93" i="9"/>
  <c r="I93" i="9"/>
  <c r="L129" i="9"/>
  <c r="I129" i="9"/>
  <c r="B23" i="9"/>
  <c r="I237" i="9" l="1"/>
  <c r="M237" i="9"/>
  <c r="G203" i="9"/>
  <c r="H167" i="9"/>
  <c r="M166" i="9"/>
  <c r="I166" i="9"/>
  <c r="M201" i="9"/>
  <c r="I201" i="9"/>
  <c r="G238" i="9"/>
  <c r="H238" i="9" s="1"/>
  <c r="H202" i="9"/>
  <c r="E23" i="9"/>
  <c r="I23" i="9" s="1"/>
  <c r="I22" i="9"/>
  <c r="L130" i="9"/>
  <c r="I130" i="9"/>
  <c r="L23" i="9"/>
  <c r="L24" i="9" s="1"/>
  <c r="L94" i="9"/>
  <c r="I94" i="9"/>
  <c r="L58" i="9"/>
  <c r="I58" i="9"/>
  <c r="M167" i="9" l="1"/>
  <c r="M168" i="9" s="1"/>
  <c r="N168" i="9" s="1"/>
  <c r="I167" i="9"/>
  <c r="I168" i="9" s="1"/>
  <c r="G239" i="9"/>
  <c r="H239" i="9" s="1"/>
  <c r="H203" i="9"/>
  <c r="I202" i="9"/>
  <c r="M202" i="9"/>
  <c r="M238" i="9"/>
  <c r="I238" i="9"/>
  <c r="I24" i="9"/>
  <c r="I26" i="9" s="1"/>
  <c r="L131" i="9"/>
  <c r="L132" i="9" s="1"/>
  <c r="I131" i="9"/>
  <c r="I132" i="9" s="1"/>
  <c r="I134" i="9" s="1"/>
  <c r="L95" i="9"/>
  <c r="L96" i="9" s="1"/>
  <c r="I95" i="9"/>
  <c r="I96" i="9" s="1"/>
  <c r="I98" i="9" s="1"/>
  <c r="N24" i="9"/>
  <c r="L59" i="9"/>
  <c r="L60" i="9" s="1"/>
  <c r="I59" i="9"/>
  <c r="I60" i="9" s="1"/>
  <c r="I62" i="9" s="1"/>
  <c r="M203" i="9" l="1"/>
  <c r="M204" i="9" s="1"/>
  <c r="N204" i="9" s="1"/>
  <c r="I203" i="9"/>
  <c r="I204" i="9" s="1"/>
  <c r="M239" i="9"/>
  <c r="M240" i="9" s="1"/>
  <c r="N240" i="9" s="1"/>
  <c r="I239" i="9"/>
  <c r="I240" i="9" s="1"/>
  <c r="I170" i="9"/>
  <c r="N96" i="9"/>
  <c r="N132" i="9"/>
  <c r="N60" i="9"/>
  <c r="I242" i="9" l="1"/>
  <c r="I206" i="9"/>
  <c r="A48" i="9"/>
  <c r="A84" i="9" s="1"/>
  <c r="A120" i="9" s="1"/>
  <c r="A156" i="9" s="1"/>
  <c r="A192" i="9" s="1"/>
  <c r="A228" i="9" s="1"/>
  <c r="I17" i="10" l="1"/>
  <c r="G17" i="10"/>
  <c r="E17" i="10"/>
  <c r="C17" i="10"/>
  <c r="A49" i="9" l="1"/>
  <c r="A85" i="9" s="1"/>
  <c r="A121" i="9" s="1"/>
  <c r="A157" i="9" s="1"/>
  <c r="A193" i="9" s="1"/>
  <c r="A229" i="9" s="1"/>
  <c r="A51" i="9" l="1"/>
  <c r="A87" i="9" s="1"/>
  <c r="A123" i="9" s="1"/>
  <c r="A159" i="9" s="1"/>
  <c r="A195" i="9" s="1"/>
  <c r="A231" i="9" s="1"/>
  <c r="A50" i="9"/>
  <c r="A86" i="9" s="1"/>
  <c r="A122" i="9" s="1"/>
  <c r="A158" i="9" s="1"/>
  <c r="A194" i="9" s="1"/>
  <c r="A230" i="9" s="1"/>
  <c r="A52" i="9" l="1"/>
  <c r="A88" i="9" s="1"/>
  <c r="A124" i="9" s="1"/>
  <c r="A160" i="9" s="1"/>
  <c r="A196" i="9" s="1"/>
  <c r="A232" i="9" s="1"/>
  <c r="A53" i="9" l="1"/>
  <c r="A89" i="9" s="1"/>
  <c r="A125" i="9" s="1"/>
  <c r="A161" i="9" s="1"/>
  <c r="A197" i="9" s="1"/>
  <c r="A233" i="9" s="1"/>
  <c r="A54" i="9" l="1"/>
  <c r="A90" i="9" s="1"/>
  <c r="A126" i="9" s="1"/>
  <c r="A162" i="9" s="1"/>
  <c r="A198" i="9" s="1"/>
  <c r="A234" i="9" s="1"/>
  <c r="A55" i="9" l="1"/>
  <c r="A91" i="9" s="1"/>
  <c r="A127" i="9" s="1"/>
  <c r="A163" i="9" s="1"/>
  <c r="A199" i="9" s="1"/>
  <c r="A235" i="9" s="1"/>
  <c r="A56" i="9" l="1"/>
  <c r="A92" i="9" s="1"/>
  <c r="A128" i="9" s="1"/>
  <c r="A164" i="9" s="1"/>
  <c r="A200" i="9" s="1"/>
  <c r="A236" i="9" s="1"/>
  <c r="A57" i="9" l="1"/>
  <c r="A93" i="9" s="1"/>
  <c r="A129" i="9" s="1"/>
  <c r="A165" i="9" s="1"/>
  <c r="A201" i="9" s="1"/>
  <c r="A237" i="9" s="1"/>
  <c r="A58" i="9" l="1"/>
  <c r="A94" i="9" s="1"/>
  <c r="A130" i="9" s="1"/>
  <c r="A166" i="9" s="1"/>
  <c r="A202" i="9" s="1"/>
  <c r="A238" i="9" s="1"/>
  <c r="A59" i="9" l="1"/>
  <c r="A95" i="9" s="1"/>
  <c r="A131" i="9" s="1"/>
  <c r="A167" i="9" s="1"/>
  <c r="A203" i="9" s="1"/>
  <c r="A239" i="9" s="1"/>
</calcChain>
</file>

<file path=xl/sharedStrings.xml><?xml version="1.0" encoding="utf-8"?>
<sst xmlns="http://schemas.openxmlformats.org/spreadsheetml/2006/main" count="1243" uniqueCount="192">
  <si>
    <t>合　　　計</t>
    <rPh sb="0" eb="1">
      <t>ゴウ</t>
    </rPh>
    <rPh sb="4" eb="5">
      <t>ケイ</t>
    </rPh>
    <phoneticPr fontId="2"/>
  </si>
  <si>
    <t>施設名</t>
    <rPh sb="0" eb="2">
      <t>シセツ</t>
    </rPh>
    <rPh sb="2" eb="3">
      <t>メイ</t>
    </rPh>
    <phoneticPr fontId="2"/>
  </si>
  <si>
    <t>力率</t>
    <rPh sb="0" eb="1">
      <t>リキ</t>
    </rPh>
    <rPh sb="1" eb="2">
      <t>リツ</t>
    </rPh>
    <phoneticPr fontId="2"/>
  </si>
  <si>
    <t>合計</t>
    <rPh sb="0" eb="2">
      <t>ゴウケイ</t>
    </rPh>
    <phoneticPr fontId="2"/>
  </si>
  <si>
    <t>契約電力</t>
    <rPh sb="0" eb="2">
      <t>ケイヤク</t>
    </rPh>
    <rPh sb="2" eb="4">
      <t>デンリョク</t>
    </rPh>
    <phoneticPr fontId="2"/>
  </si>
  <si>
    <t>提出者：</t>
    <rPh sb="0" eb="3">
      <t>テイシュツシャ</t>
    </rPh>
    <phoneticPr fontId="2"/>
  </si>
  <si>
    <t>年　月</t>
    <rPh sb="0" eb="1">
      <t>ネン</t>
    </rPh>
    <rPh sb="2" eb="3">
      <t>ガツ</t>
    </rPh>
    <phoneticPr fontId="2"/>
  </si>
  <si>
    <t>基本料金</t>
    <rPh sb="0" eb="2">
      <t>キホン</t>
    </rPh>
    <rPh sb="2" eb="4">
      <t>リョウキン</t>
    </rPh>
    <phoneticPr fontId="2"/>
  </si>
  <si>
    <t>従量料金</t>
    <rPh sb="0" eb="2">
      <t>ジュウリョウ</t>
    </rPh>
    <rPh sb="2" eb="4">
      <t>リョウキン</t>
    </rPh>
    <phoneticPr fontId="2"/>
  </si>
  <si>
    <t>単価</t>
    <rPh sb="0" eb="2">
      <t>タンカ</t>
    </rPh>
    <phoneticPr fontId="2"/>
  </si>
  <si>
    <t>予定使用電力量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</si>
  <si>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（kW）</t>
    <phoneticPr fontId="2"/>
  </si>
  <si>
    <t>（円／kW）</t>
    <rPh sb="1" eb="2">
      <t>エン</t>
    </rPh>
    <phoneticPr fontId="2"/>
  </si>
  <si>
    <t>（％）</t>
    <phoneticPr fontId="2"/>
  </si>
  <si>
    <t>（円）</t>
    <rPh sb="1" eb="2">
      <t>エン</t>
    </rPh>
    <phoneticPr fontId="2"/>
  </si>
  <si>
    <t>（kWh）</t>
    <phoneticPr fontId="2"/>
  </si>
  <si>
    <t>（円／kWh）</t>
    <rPh sb="1" eb="2">
      <t>エン</t>
    </rPh>
    <phoneticPr fontId="2"/>
  </si>
  <si>
    <t>ａ</t>
    <phoneticPr fontId="2"/>
  </si>
  <si>
    <t>ｂ</t>
    <phoneticPr fontId="2"/>
  </si>
  <si>
    <t>ｃ</t>
    <phoneticPr fontId="2"/>
  </si>
  <si>
    <t>ｅ</t>
    <phoneticPr fontId="2"/>
  </si>
  <si>
    <t>ｆ</t>
    <phoneticPr fontId="2"/>
  </si>
  <si>
    <t>ｇ＝ｅ×ｆ</t>
    <phoneticPr fontId="2"/>
  </si>
  <si>
    <t>年　計</t>
    <rPh sb="0" eb="1">
      <t>ネン</t>
    </rPh>
    <rPh sb="2" eb="3">
      <t>ケイ</t>
    </rPh>
    <phoneticPr fontId="2"/>
  </si>
  <si>
    <t>(i)</t>
    <phoneticPr fontId="2"/>
  </si>
  <si>
    <t>注１：基本料金単価及び従量料金単価は，消費税込みの額とする。</t>
    <phoneticPr fontId="2"/>
  </si>
  <si>
    <t>注２：基本料金単価及び従量料金単価は，小数点以下を含むことができる。</t>
    <phoneticPr fontId="2"/>
  </si>
  <si>
    <t>注３：各月の合計については，円未満切り捨てとする。</t>
    <rPh sb="0" eb="1">
      <t>チュウ</t>
    </rPh>
    <rPh sb="6" eb="8">
      <t>ゴウケイ</t>
    </rPh>
    <phoneticPr fontId="2"/>
  </si>
  <si>
    <t>　　　は考慮しないこととする。</t>
    <phoneticPr fontId="2"/>
  </si>
  <si>
    <t>注６：入札書記載金額は，税抜き価格（円未満の端数処理は切り捨て）を記載する。</t>
    <rPh sb="5" eb="6">
      <t>ショ</t>
    </rPh>
    <rPh sb="6" eb="8">
      <t>キサイ</t>
    </rPh>
    <rPh sb="8" eb="10">
      <t>キンガク</t>
    </rPh>
    <rPh sb="18" eb="19">
      <t>エン</t>
    </rPh>
    <rPh sb="19" eb="21">
      <t>ミマン</t>
    </rPh>
    <rPh sb="22" eb="24">
      <t>ハスウ</t>
    </rPh>
    <rPh sb="24" eb="26">
      <t>ショリ</t>
    </rPh>
    <rPh sb="27" eb="28">
      <t>キ</t>
    </rPh>
    <rPh sb="29" eb="30">
      <t>ス</t>
    </rPh>
    <rPh sb="33" eb="35">
      <t>キサイ</t>
    </rPh>
    <phoneticPr fontId="2"/>
  </si>
  <si>
    <t>※　この表も提出してください。</t>
    <rPh sb="4" eb="5">
      <t>ヒョウ</t>
    </rPh>
    <rPh sb="6" eb="8">
      <t>テイシュツ</t>
    </rPh>
    <phoneticPr fontId="6"/>
  </si>
  <si>
    <t>（kW）</t>
    <phoneticPr fontId="2"/>
  </si>
  <si>
    <t>（％）</t>
    <phoneticPr fontId="2"/>
  </si>
  <si>
    <t>（kWh）</t>
    <phoneticPr fontId="2"/>
  </si>
  <si>
    <t>ａ</t>
    <phoneticPr fontId="2"/>
  </si>
  <si>
    <t>ｂ</t>
    <phoneticPr fontId="2"/>
  </si>
  <si>
    <t>ｃ</t>
    <phoneticPr fontId="2"/>
  </si>
  <si>
    <t>ｅ</t>
    <phoneticPr fontId="2"/>
  </si>
  <si>
    <t>ｆ</t>
    <phoneticPr fontId="2"/>
  </si>
  <si>
    <t>需要場所名</t>
    <rPh sb="0" eb="2">
      <t>ジュヨウ</t>
    </rPh>
    <rPh sb="2" eb="4">
      <t>バショ</t>
    </rPh>
    <rPh sb="4" eb="5">
      <t>メイ</t>
    </rPh>
    <phoneticPr fontId="2"/>
  </si>
  <si>
    <t>低圧</t>
    <rPh sb="0" eb="2">
      <t>テイアツ</t>
    </rPh>
    <phoneticPr fontId="2"/>
  </si>
  <si>
    <t>大桑マンホールポンプ場</t>
    <rPh sb="0" eb="2">
      <t>オオクワ</t>
    </rPh>
    <rPh sb="10" eb="11">
      <t>ジョウ</t>
    </rPh>
    <phoneticPr fontId="2"/>
  </si>
  <si>
    <t>栗原マンホールポンプ場</t>
    <rPh sb="0" eb="2">
      <t>クリバラ</t>
    </rPh>
    <rPh sb="10" eb="11">
      <t>ジョウ</t>
    </rPh>
    <phoneticPr fontId="2"/>
  </si>
  <si>
    <t>砥川橋マンホールポンプ場</t>
    <rPh sb="0" eb="2">
      <t>トガワ</t>
    </rPh>
    <rPh sb="2" eb="3">
      <t>バシ</t>
    </rPh>
    <rPh sb="11" eb="12">
      <t>ジョウ</t>
    </rPh>
    <phoneticPr fontId="2"/>
  </si>
  <si>
    <t>間島橋マンホールポンプ場</t>
    <rPh sb="0" eb="2">
      <t>マジマ</t>
    </rPh>
    <rPh sb="2" eb="3">
      <t>バシ</t>
    </rPh>
    <rPh sb="11" eb="12">
      <t>ジョウ</t>
    </rPh>
    <phoneticPr fontId="2"/>
  </si>
  <si>
    <t>最大需要電力
(kW)</t>
    <rPh sb="0" eb="2">
      <t>サイダイ</t>
    </rPh>
    <rPh sb="2" eb="4">
      <t>ジュヨウ</t>
    </rPh>
    <rPh sb="4" eb="6">
      <t>デンリョク</t>
    </rPh>
    <phoneticPr fontId="2"/>
  </si>
  <si>
    <t>使用電力量
(kWh)</t>
    <rPh sb="0" eb="2">
      <t>シヨウ</t>
    </rPh>
    <rPh sb="2" eb="4">
      <t>デンリョク</t>
    </rPh>
    <rPh sb="4" eb="5">
      <t>リョウ</t>
    </rPh>
    <phoneticPr fontId="2"/>
  </si>
  <si>
    <t>砥川橋マンホールポンプ場</t>
    <rPh sb="0" eb="2">
      <t>トガワ</t>
    </rPh>
    <rPh sb="2" eb="3">
      <t>ハシ</t>
    </rPh>
    <phoneticPr fontId="2"/>
  </si>
  <si>
    <t>間島橋マンホールポンプ場</t>
    <rPh sb="0" eb="2">
      <t>マジマ</t>
    </rPh>
    <rPh sb="2" eb="3">
      <t>ハシ</t>
    </rPh>
    <phoneticPr fontId="2"/>
  </si>
  <si>
    <t>別　紙　№１</t>
    <rPh sb="0" eb="1">
      <t>ベツ</t>
    </rPh>
    <rPh sb="2" eb="3">
      <t>カミ</t>
    </rPh>
    <phoneticPr fontId="2"/>
  </si>
  <si>
    <t>各施設料金</t>
    <rPh sb="0" eb="1">
      <t>カク</t>
    </rPh>
    <rPh sb="1" eb="3">
      <t>シセツ</t>
    </rPh>
    <rPh sb="3" eb="5">
      <t>リョウキン</t>
    </rPh>
    <phoneticPr fontId="2"/>
  </si>
  <si>
    <t>h＝d＋g
(円未満切り捨て)</t>
    <rPh sb="7" eb="10">
      <t>エンミマン</t>
    </rPh>
    <rPh sb="10" eb="11">
      <t>キ</t>
    </rPh>
    <rPh sb="12" eb="13">
      <t>ス</t>
    </rPh>
    <phoneticPr fontId="2"/>
  </si>
  <si>
    <t>【非常用自家発電設備】あり</t>
    <phoneticPr fontId="2"/>
  </si>
  <si>
    <t>【需要場所】栗原マンホールポンプ場（日光市栗原352）</t>
    <rPh sb="1" eb="3">
      <t>ジュヨウ</t>
    </rPh>
    <rPh sb="3" eb="5">
      <t>バショ</t>
    </rPh>
    <rPh sb="6" eb="8">
      <t>クリハラ</t>
    </rPh>
    <rPh sb="16" eb="17">
      <t>ジョウ</t>
    </rPh>
    <rPh sb="18" eb="21">
      <t>ニッコウシ</t>
    </rPh>
    <rPh sb="21" eb="23">
      <t>クリバラ</t>
    </rPh>
    <phoneticPr fontId="2"/>
  </si>
  <si>
    <t>－１</t>
    <phoneticPr fontId="2"/>
  </si>
  <si>
    <t>－２</t>
    <phoneticPr fontId="2"/>
  </si>
  <si>
    <t>－３</t>
    <phoneticPr fontId="2"/>
  </si>
  <si>
    <t>－４</t>
    <phoneticPr fontId="2"/>
  </si>
  <si>
    <t>（比較表）</t>
    <rPh sb="1" eb="4">
      <t>ヒカクヒョウ</t>
    </rPh>
    <phoneticPr fontId="2"/>
  </si>
  <si>
    <t>使用電力量及び最大需用電力の予定表［低圧電力］</t>
    <rPh sb="14" eb="16">
      <t>ヨテイ</t>
    </rPh>
    <rPh sb="16" eb="17">
      <t>ヒョウ</t>
    </rPh>
    <rPh sb="18" eb="20">
      <t>テイアツ</t>
    </rPh>
    <rPh sb="20" eb="22">
      <t>デンリョク</t>
    </rPh>
    <phoneticPr fontId="2"/>
  </si>
  <si>
    <t>契約電力及び予定使用電力量表［低圧電力］</t>
    <rPh sb="0" eb="2">
      <t>ケイヤク</t>
    </rPh>
    <rPh sb="2" eb="4">
      <t>デンリョク</t>
    </rPh>
    <rPh sb="4" eb="5">
      <t>オヨ</t>
    </rPh>
    <rPh sb="6" eb="8">
      <t>ヨテイ</t>
    </rPh>
    <rPh sb="8" eb="10">
      <t>シヨウ</t>
    </rPh>
    <rPh sb="10" eb="12">
      <t>デンリョク</t>
    </rPh>
    <rPh sb="12" eb="13">
      <t>リョウ</t>
    </rPh>
    <rPh sb="13" eb="14">
      <t>ヒョウ</t>
    </rPh>
    <rPh sb="15" eb="17">
      <t>テイアツ</t>
    </rPh>
    <rPh sb="17" eb="19">
      <t>デンリョク</t>
    </rPh>
    <phoneticPr fontId="2"/>
  </si>
  <si>
    <t>入札用小計（円）</t>
    <rPh sb="2" eb="3">
      <t>ヨウ</t>
    </rPh>
    <rPh sb="3" eb="5">
      <t>ショウケイ</t>
    </rPh>
    <phoneticPr fontId="2"/>
  </si>
  <si>
    <t>電力料金　合計表</t>
    <rPh sb="0" eb="2">
      <t>デンリョク</t>
    </rPh>
    <rPh sb="2" eb="4">
      <t>リョウキン</t>
    </rPh>
    <rPh sb="5" eb="8">
      <t>ゴウケイヒョウ</t>
    </rPh>
    <phoneticPr fontId="2"/>
  </si>
  <si>
    <t>【設計書限り】</t>
    <rPh sb="1" eb="4">
      <t>セッケイショ</t>
    </rPh>
    <rPh sb="4" eb="5">
      <t>カギ</t>
    </rPh>
    <phoneticPr fontId="2"/>
  </si>
  <si>
    <t>別　紙　№３</t>
    <rPh sb="0" eb="1">
      <t>ベツ</t>
    </rPh>
    <rPh sb="2" eb="3">
      <t>カミ</t>
    </rPh>
    <phoneticPr fontId="2"/>
  </si>
  <si>
    <t>端数調整</t>
    <rPh sb="0" eb="2">
      <t>ハスウ</t>
    </rPh>
    <rPh sb="2" eb="4">
      <t>チョウセイ</t>
    </rPh>
    <phoneticPr fontId="2"/>
  </si>
  <si>
    <t>基本料金</t>
    <rPh sb="0" eb="2">
      <t>キホン</t>
    </rPh>
    <rPh sb="2" eb="4">
      <t>リョウキン</t>
    </rPh>
    <phoneticPr fontId="2"/>
  </si>
  <si>
    <t>従量料金</t>
    <rPh sb="0" eb="2">
      <t>ジュウリョウ</t>
    </rPh>
    <rPh sb="2" eb="4">
      <t>リョウキン</t>
    </rPh>
    <phoneticPr fontId="2"/>
  </si>
  <si>
    <t>ｊ＝ｉ÷110×100</t>
    <phoneticPr fontId="2"/>
  </si>
  <si>
    <t>d＝a×b×(1.85-c)
(円未満切り捨て)</t>
    <phoneticPr fontId="2"/>
  </si>
  <si>
    <r>
      <t xml:space="preserve">ｇ＝ｅ×ｆ
</t>
    </r>
    <r>
      <rPr>
        <sz val="9"/>
        <color indexed="8"/>
        <rFont val="ＭＳ ゴシック"/>
        <family val="3"/>
        <charset val="128"/>
      </rPr>
      <t>(円未満切り捨て)</t>
    </r>
    <phoneticPr fontId="2"/>
  </si>
  <si>
    <t>【需要場所】大桑マンホールポンプ場（日光市大桑1238）</t>
    <rPh sb="6" eb="8">
      <t>オオクワ</t>
    </rPh>
    <rPh sb="16" eb="17">
      <t>ジョウ</t>
    </rPh>
    <rPh sb="18" eb="21">
      <t>ニッコウシ</t>
    </rPh>
    <rPh sb="21" eb="23">
      <t>オオクワ</t>
    </rPh>
    <phoneticPr fontId="2"/>
  </si>
  <si>
    <t>【需要場所】砥川橋マンホールポンプ場（日光市栗原334-1）</t>
    <rPh sb="6" eb="7">
      <t>ト</t>
    </rPh>
    <rPh sb="7" eb="8">
      <t>カワ</t>
    </rPh>
    <rPh sb="8" eb="9">
      <t>バシ</t>
    </rPh>
    <rPh sb="17" eb="18">
      <t>ジョウ</t>
    </rPh>
    <rPh sb="19" eb="22">
      <t>ニッコウシ</t>
    </rPh>
    <rPh sb="22" eb="24">
      <t>クリバラ</t>
    </rPh>
    <phoneticPr fontId="2"/>
  </si>
  <si>
    <t>【需要場所】間島橋マンホールポンプ場（日光市川室330-1）</t>
    <rPh sb="6" eb="8">
      <t>マジマ</t>
    </rPh>
    <rPh sb="8" eb="9">
      <t>バシ</t>
    </rPh>
    <rPh sb="17" eb="18">
      <t>ジョウ</t>
    </rPh>
    <rPh sb="19" eb="22">
      <t>ニッコウシ</t>
    </rPh>
    <rPh sb="22" eb="24">
      <t>カワムロ</t>
    </rPh>
    <phoneticPr fontId="2"/>
  </si>
  <si>
    <t>h＝d＋g
(円未満切り捨て)</t>
    <phoneticPr fontId="2"/>
  </si>
  <si>
    <t>―</t>
  </si>
  <si>
    <t>使用電力量及び最大需用電力の実績表［低圧電力Ａ］</t>
    <rPh sb="16" eb="17">
      <t>ヒョウ</t>
    </rPh>
    <rPh sb="18" eb="20">
      <t>テイアツ</t>
    </rPh>
    <rPh sb="20" eb="22">
      <t>デンリョク</t>
    </rPh>
    <phoneticPr fontId="2"/>
  </si>
  <si>
    <t>注４：入札金額算定においては，燃料費調整等，電気事業者による再生可能エネルギー電気の調達に関する特別措置法に基づく賦課金</t>
  </si>
  <si>
    <t>原宿マンホールポンプ場</t>
    <rPh sb="0" eb="2">
      <t>ハラジュク</t>
    </rPh>
    <rPh sb="10" eb="11">
      <t>ジョウ</t>
    </rPh>
    <phoneticPr fontId="2"/>
  </si>
  <si>
    <t>【需要場所】原宿マンホールポンプ場（栃木市都賀町原宿1336-3）</t>
    <rPh sb="1" eb="3">
      <t>ジュヨウ</t>
    </rPh>
    <rPh sb="6" eb="8">
      <t>ハラジュク</t>
    </rPh>
    <rPh sb="16" eb="17">
      <t>ジョウ</t>
    </rPh>
    <rPh sb="18" eb="21">
      <t>トチギシ</t>
    </rPh>
    <rPh sb="21" eb="24">
      <t>ツガマチ</t>
    </rPh>
    <rPh sb="24" eb="26">
      <t>ハラジュク</t>
    </rPh>
    <phoneticPr fontId="2"/>
  </si>
  <si>
    <t>【非常用自家発電設備】なし</t>
    <phoneticPr fontId="2"/>
  </si>
  <si>
    <t>令和５年11月</t>
  </si>
  <si>
    <t>令和５年12月</t>
  </si>
  <si>
    <t>令和６年２月</t>
  </si>
  <si>
    <t>令和６年３月</t>
  </si>
  <si>
    <t>－５</t>
    <phoneticPr fontId="2"/>
  </si>
  <si>
    <t>使用電力量及び最大需用電力の実績表［低圧電力］</t>
    <rPh sb="16" eb="17">
      <t>ヒョウ</t>
    </rPh>
    <rPh sb="18" eb="20">
      <t>テイアツ</t>
    </rPh>
    <rPh sb="20" eb="22">
      <t>デンリョク</t>
    </rPh>
    <phoneticPr fontId="2"/>
  </si>
  <si>
    <t>―</t>
    <phoneticPr fontId="2"/>
  </si>
  <si>
    <t>令和５年10月</t>
  </si>
  <si>
    <t>令和６年１月</t>
  </si>
  <si>
    <t>【需要場所】東第２ポンプ場（河内郡上三川町多功827）</t>
    <rPh sb="6" eb="7">
      <t>ヒガシ</t>
    </rPh>
    <rPh sb="7" eb="8">
      <t>ダイ</t>
    </rPh>
    <rPh sb="12" eb="13">
      <t>ジョウ</t>
    </rPh>
    <rPh sb="14" eb="17">
      <t>カワチグン</t>
    </rPh>
    <rPh sb="17" eb="21">
      <t>カミノカワマチ</t>
    </rPh>
    <rPh sb="21" eb="22">
      <t>タ</t>
    </rPh>
    <rPh sb="22" eb="23">
      <t>コウ</t>
    </rPh>
    <phoneticPr fontId="2"/>
  </si>
  <si>
    <t>【需要場所】南第３ポンプ場（下野市仁良川1727-22）</t>
    <rPh sb="6" eb="7">
      <t>ミナミ</t>
    </rPh>
    <rPh sb="7" eb="8">
      <t>ダイ</t>
    </rPh>
    <rPh sb="12" eb="13">
      <t>ジョウ</t>
    </rPh>
    <rPh sb="14" eb="16">
      <t>シモツケ</t>
    </rPh>
    <rPh sb="16" eb="17">
      <t>シ</t>
    </rPh>
    <rPh sb="17" eb="20">
      <t>ニラガワ</t>
    </rPh>
    <phoneticPr fontId="2"/>
  </si>
  <si>
    <t>－６</t>
    <phoneticPr fontId="2"/>
  </si>
  <si>
    <t>－７</t>
    <phoneticPr fontId="2"/>
  </si>
  <si>
    <t>－</t>
    <phoneticPr fontId="2"/>
  </si>
  <si>
    <t>南第３ポンプ場</t>
    <rPh sb="0" eb="2">
      <t>ミナミダイ</t>
    </rPh>
    <rPh sb="6" eb="7">
      <t>ジョウ</t>
    </rPh>
    <phoneticPr fontId="2"/>
  </si>
  <si>
    <t>契約電力及び予定使用電力量表［低圧電力（照明）］</t>
    <rPh sb="0" eb="2">
      <t>ケイヤク</t>
    </rPh>
    <rPh sb="2" eb="4">
      <t>デンリョク</t>
    </rPh>
    <rPh sb="4" eb="5">
      <t>オヨ</t>
    </rPh>
    <rPh sb="6" eb="8">
      <t>ヨテイ</t>
    </rPh>
    <rPh sb="8" eb="10">
      <t>シヨウ</t>
    </rPh>
    <rPh sb="10" eb="12">
      <t>デンリョク</t>
    </rPh>
    <rPh sb="12" eb="13">
      <t>リョウ</t>
    </rPh>
    <rPh sb="13" eb="14">
      <t>ヒョウ</t>
    </rPh>
    <rPh sb="15" eb="17">
      <t>テイアツ</t>
    </rPh>
    <rPh sb="17" eb="19">
      <t>デンリョク</t>
    </rPh>
    <rPh sb="20" eb="22">
      <t>ショウメイ</t>
    </rPh>
    <phoneticPr fontId="2"/>
  </si>
  <si>
    <t>【件名】県央浄化センターで使用する電力</t>
    <rPh sb="1" eb="3">
      <t>ケンメイ</t>
    </rPh>
    <rPh sb="4" eb="6">
      <t>ケンオウ</t>
    </rPh>
    <rPh sb="6" eb="8">
      <t>ジョウカ</t>
    </rPh>
    <rPh sb="13" eb="15">
      <t>シヨウ</t>
    </rPh>
    <rPh sb="17" eb="19">
      <t>デンリョク</t>
    </rPh>
    <phoneticPr fontId="2"/>
  </si>
  <si>
    <t>合計
（円）</t>
    <rPh sb="0" eb="2">
      <t>ゴウケイ</t>
    </rPh>
    <phoneticPr fontId="2"/>
  </si>
  <si>
    <t>予定使用電力量
（kWh）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</si>
  <si>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単価
（円／kWh）</t>
    <rPh sb="0" eb="2">
      <t>タンカ</t>
    </rPh>
    <phoneticPr fontId="2"/>
  </si>
  <si>
    <t>従量料金
（円）</t>
    <rPh sb="0" eb="2">
      <t>ジュウリョウ</t>
    </rPh>
    <rPh sb="2" eb="4">
      <t>リョウキン</t>
    </rPh>
    <phoneticPr fontId="2"/>
  </si>
  <si>
    <t>（A）</t>
    <phoneticPr fontId="2"/>
  </si>
  <si>
    <t>120kWhまで</t>
    <phoneticPr fontId="2"/>
  </si>
  <si>
    <t>120～300kWh</t>
    <phoneticPr fontId="2"/>
  </si>
  <si>
    <t>左記超過</t>
    <rPh sb="0" eb="4">
      <t>サキチョウカ</t>
    </rPh>
    <phoneticPr fontId="2"/>
  </si>
  <si>
    <t>c</t>
    <phoneticPr fontId="2"/>
  </si>
  <si>
    <t>d＝b+c
(円未満切り捨て)</t>
    <rPh sb="7" eb="10">
      <t>エンミマン</t>
    </rPh>
    <rPh sb="10" eb="11">
      <t>キ</t>
    </rPh>
    <rPh sb="12" eb="13">
      <t>ス</t>
    </rPh>
    <phoneticPr fontId="2"/>
  </si>
  <si>
    <t>令和６年４月</t>
  </si>
  <si>
    <t>令和６年５月</t>
  </si>
  <si>
    <t>令和６年６月</t>
  </si>
  <si>
    <t>令和６年７月</t>
  </si>
  <si>
    <t>令和６年８月</t>
  </si>
  <si>
    <t>令和６年９月</t>
    <rPh sb="5" eb="6">
      <t>ガツ</t>
    </rPh>
    <phoneticPr fontId="2"/>
  </si>
  <si>
    <r>
      <t xml:space="preserve">従量料金
（円）
</t>
    </r>
    <r>
      <rPr>
        <sz val="10"/>
        <color rgb="FF000000"/>
        <rFont val="ＭＳ ゴシック"/>
        <family val="3"/>
        <charset val="128"/>
      </rPr>
      <t>(円未満切り捨て)</t>
    </r>
    <rPh sb="0" eb="2">
      <t>ジュウリョウ</t>
    </rPh>
    <rPh sb="2" eb="4">
      <t>リョウキン</t>
    </rPh>
    <phoneticPr fontId="2"/>
  </si>
  <si>
    <t>－８</t>
    <phoneticPr fontId="2"/>
  </si>
  <si>
    <t>－９</t>
    <phoneticPr fontId="2"/>
  </si>
  <si>
    <t>別　紙　№２-１</t>
    <rPh sb="0" eb="1">
      <t>ベツ</t>
    </rPh>
    <rPh sb="2" eb="3">
      <t>カミ</t>
    </rPh>
    <phoneticPr fontId="2"/>
  </si>
  <si>
    <t>別　紙　№２－２</t>
    <rPh sb="0" eb="1">
      <t>ベツ</t>
    </rPh>
    <rPh sb="2" eb="3">
      <t>カミ</t>
    </rPh>
    <phoneticPr fontId="2"/>
  </si>
  <si>
    <t>別　紙　№２－３</t>
    <rPh sb="0" eb="1">
      <t>ベツ</t>
    </rPh>
    <rPh sb="2" eb="3">
      <t>カミ</t>
    </rPh>
    <phoneticPr fontId="2"/>
  </si>
  <si>
    <t>東第２ポンプ場（動力）</t>
    <rPh sb="0" eb="1">
      <t>ヒガシ</t>
    </rPh>
    <rPh sb="1" eb="2">
      <t>ダイ</t>
    </rPh>
    <rPh sb="6" eb="7">
      <t>ジョウ</t>
    </rPh>
    <rPh sb="8" eb="10">
      <t>ドウリョク</t>
    </rPh>
    <phoneticPr fontId="2"/>
  </si>
  <si>
    <t>東第２ポンプ場（照明）</t>
    <rPh sb="0" eb="1">
      <t>ヒガシ</t>
    </rPh>
    <rPh sb="1" eb="2">
      <t>ダイ</t>
    </rPh>
    <rPh sb="6" eb="7">
      <t>ジョウ</t>
    </rPh>
    <rPh sb="8" eb="10">
      <t>ショウメイ</t>
    </rPh>
    <phoneticPr fontId="2"/>
  </si>
  <si>
    <t>南第３ポンプ場（動力）</t>
    <rPh sb="0" eb="1">
      <t>ミナミ</t>
    </rPh>
    <rPh sb="1" eb="2">
      <t>ダイ</t>
    </rPh>
    <rPh sb="6" eb="7">
      <t>ジョウ</t>
    </rPh>
    <rPh sb="8" eb="10">
      <t>ドウリョク</t>
    </rPh>
    <phoneticPr fontId="2"/>
  </si>
  <si>
    <t>南第３ポンプ場（照明）</t>
    <rPh sb="0" eb="1">
      <t>ミナミ</t>
    </rPh>
    <rPh sb="1" eb="2">
      <t>ダイ</t>
    </rPh>
    <rPh sb="6" eb="7">
      <t>ジョウ</t>
    </rPh>
    <rPh sb="8" eb="10">
      <t>ショウメイ</t>
    </rPh>
    <phoneticPr fontId="2"/>
  </si>
  <si>
    <t>契約電力
(kW)</t>
    <rPh sb="0" eb="2">
      <t>ケイヤク</t>
    </rPh>
    <rPh sb="2" eb="4">
      <t>デンリョク</t>
    </rPh>
    <phoneticPr fontId="2"/>
  </si>
  <si>
    <t>契約電力
(A)</t>
    <rPh sb="0" eb="2">
      <t>ケイヤク</t>
    </rPh>
    <rPh sb="2" eb="4">
      <t>デンリョク</t>
    </rPh>
    <phoneticPr fontId="2"/>
  </si>
  <si>
    <t>【件名】鬼怒川上流浄化センター等で使用する電力需給</t>
    <rPh sb="1" eb="3">
      <t>ケンメイ</t>
    </rPh>
    <rPh sb="4" eb="7">
      <t>キヌガワ</t>
    </rPh>
    <rPh sb="7" eb="9">
      <t>ジョウリュウ</t>
    </rPh>
    <rPh sb="9" eb="11">
      <t>ジョウカ</t>
    </rPh>
    <rPh sb="15" eb="16">
      <t>トウ</t>
    </rPh>
    <rPh sb="17" eb="19">
      <t>シヨウ</t>
    </rPh>
    <rPh sb="21" eb="23">
      <t>デンリョク</t>
    </rPh>
    <rPh sb="23" eb="25">
      <t>ジュキュウ</t>
    </rPh>
    <phoneticPr fontId="2"/>
  </si>
  <si>
    <t>令和６年10月</t>
    <phoneticPr fontId="2"/>
  </si>
  <si>
    <t>令和６年11月</t>
  </si>
  <si>
    <t>令和６年12月</t>
  </si>
  <si>
    <t>令和７年１月</t>
    <phoneticPr fontId="2"/>
  </si>
  <si>
    <t>令和７年２月</t>
  </si>
  <si>
    <t>令和７年３月</t>
  </si>
  <si>
    <t>令和７年４月</t>
  </si>
  <si>
    <t>令和７年５月</t>
  </si>
  <si>
    <t>令和７年６月</t>
  </si>
  <si>
    <t>令和７年７月</t>
  </si>
  <si>
    <t>令和７年８月</t>
  </si>
  <si>
    <t>令和７年９月</t>
    <rPh sb="5" eb="6">
      <t>ガツ</t>
    </rPh>
    <phoneticPr fontId="2"/>
  </si>
  <si>
    <t>令和５年４月</t>
    <phoneticPr fontId="2"/>
  </si>
  <si>
    <t>令和５年５月</t>
  </si>
  <si>
    <t>令和５年６月</t>
  </si>
  <si>
    <t>令和５年７月</t>
  </si>
  <si>
    <t>令和５年８月</t>
  </si>
  <si>
    <t>令和５年９月</t>
  </si>
  <si>
    <t>令和５年１０月</t>
  </si>
  <si>
    <t>令和５年１１月</t>
  </si>
  <si>
    <t>令和５年１２月</t>
  </si>
  <si>
    <t>令和６年１月</t>
    <phoneticPr fontId="2"/>
  </si>
  <si>
    <t>【件名】鬼怒川上流流域下水道鬼怒川上流浄化センター等で使用する電力（低圧）</t>
    <rPh sb="1" eb="3">
      <t>ケンメイ</t>
    </rPh>
    <rPh sb="4" eb="7">
      <t>キヌガワ</t>
    </rPh>
    <rPh sb="7" eb="9">
      <t>ジョウリュウ</t>
    </rPh>
    <rPh sb="9" eb="11">
      <t>リュウイキ</t>
    </rPh>
    <rPh sb="11" eb="14">
      <t>ゲスイドウ</t>
    </rPh>
    <rPh sb="14" eb="17">
      <t>キヌガワ</t>
    </rPh>
    <rPh sb="17" eb="19">
      <t>ジョウリュウ</t>
    </rPh>
    <rPh sb="19" eb="21">
      <t>ジョウカ</t>
    </rPh>
    <rPh sb="25" eb="26">
      <t>ナド</t>
    </rPh>
    <rPh sb="27" eb="29">
      <t>シヨウ</t>
    </rPh>
    <rPh sb="31" eb="33">
      <t>デンリョク</t>
    </rPh>
    <rPh sb="34" eb="36">
      <t>テイアツ</t>
    </rPh>
    <phoneticPr fontId="2"/>
  </si>
  <si>
    <t>c＝a×b
(円未満切り捨て)</t>
    <phoneticPr fontId="2"/>
  </si>
  <si>
    <t>d</t>
    <phoneticPr fontId="2"/>
  </si>
  <si>
    <t>e</t>
    <phoneticPr fontId="2"/>
  </si>
  <si>
    <r>
      <t xml:space="preserve">f＝d×e
</t>
    </r>
    <r>
      <rPr>
        <sz val="9"/>
        <color indexed="8"/>
        <rFont val="ＭＳ ゴシック"/>
        <family val="3"/>
        <charset val="128"/>
      </rPr>
      <t>(円未満切り捨て)</t>
    </r>
    <phoneticPr fontId="2"/>
  </si>
  <si>
    <t>g＝c＋f
(円未満切り捨て)</t>
    <rPh sb="7" eb="10">
      <t>エンミマン</t>
    </rPh>
    <rPh sb="10" eb="11">
      <t>キ</t>
    </rPh>
    <rPh sb="12" eb="13">
      <t>ス</t>
    </rPh>
    <phoneticPr fontId="2"/>
  </si>
  <si>
    <t>契約電力及び予定使用電力量表［低圧電力（動力）］</t>
    <rPh sb="0" eb="2">
      <t>ケイヤク</t>
    </rPh>
    <rPh sb="2" eb="4">
      <t>デンリョク</t>
    </rPh>
    <rPh sb="4" eb="5">
      <t>オヨ</t>
    </rPh>
    <rPh sb="6" eb="8">
      <t>ヨテイ</t>
    </rPh>
    <rPh sb="8" eb="10">
      <t>シヨウ</t>
    </rPh>
    <rPh sb="10" eb="12">
      <t>デンリョク</t>
    </rPh>
    <rPh sb="12" eb="13">
      <t>リョウ</t>
    </rPh>
    <rPh sb="13" eb="14">
      <t>ヒョウ</t>
    </rPh>
    <rPh sb="15" eb="17">
      <t>テイアツ</t>
    </rPh>
    <rPh sb="17" eb="19">
      <t>デンリョク</t>
    </rPh>
    <rPh sb="20" eb="22">
      <t>ドウリョク</t>
    </rPh>
    <phoneticPr fontId="2"/>
  </si>
  <si>
    <t>別　紙　№２</t>
    <rPh sb="0" eb="1">
      <t>ベツ</t>
    </rPh>
    <rPh sb="2" eb="3">
      <t>カミ</t>
    </rPh>
    <phoneticPr fontId="2"/>
  </si>
  <si>
    <t>鬼怒川上流流域下水道　鬼怒川上流浄化センター等で使用する電力（低圧）</t>
    <rPh sb="5" eb="7">
      <t>リュウイキ</t>
    </rPh>
    <rPh sb="7" eb="10">
      <t>ゲスイドウ</t>
    </rPh>
    <rPh sb="24" eb="26">
      <t>シヨウ</t>
    </rPh>
    <rPh sb="28" eb="30">
      <t>デンリョク</t>
    </rPh>
    <rPh sb="31" eb="33">
      <t>テイアツ</t>
    </rPh>
    <phoneticPr fontId="2"/>
  </si>
  <si>
    <t>入札書記載金額(円）</t>
    <rPh sb="0" eb="3">
      <t>ニュウサツショ</t>
    </rPh>
    <rPh sb="3" eb="5">
      <t>キサイ</t>
    </rPh>
    <rPh sb="5" eb="7">
      <t>キンガク</t>
    </rPh>
    <rPh sb="8" eb="9">
      <t>エン</t>
    </rPh>
    <phoneticPr fontId="2"/>
  </si>
  <si>
    <t>※入札書に記載する金額（契約を希望する金額（合計）の</t>
    <rPh sb="1" eb="4">
      <t>ニュウサツショ</t>
    </rPh>
    <rPh sb="5" eb="7">
      <t>キサイ</t>
    </rPh>
    <rPh sb="9" eb="11">
      <t>キンガク</t>
    </rPh>
    <rPh sb="12" eb="14">
      <t>ケイヤク</t>
    </rPh>
    <rPh sb="15" eb="17">
      <t>キボウ</t>
    </rPh>
    <rPh sb="19" eb="21">
      <t>キンガク</t>
    </rPh>
    <rPh sb="22" eb="24">
      <t>ゴウケイ</t>
    </rPh>
    <phoneticPr fontId="2"/>
  </si>
  <si>
    <t>110分の100に相当する金額）</t>
    <rPh sb="3" eb="4">
      <t>ブン</t>
    </rPh>
    <rPh sb="9" eb="11">
      <t>ソウトウ</t>
    </rPh>
    <rPh sb="13" eb="15">
      <t>キンガク</t>
    </rPh>
    <phoneticPr fontId="2"/>
  </si>
  <si>
    <t>別　紙　№４</t>
    <rPh sb="0" eb="1">
      <t>ベツ</t>
    </rPh>
    <rPh sb="2" eb="3">
      <t>カミ</t>
    </rPh>
    <phoneticPr fontId="2"/>
  </si>
  <si>
    <t>別　紙　№５</t>
    <rPh sb="0" eb="1">
      <t>ベツ</t>
    </rPh>
    <rPh sb="2" eb="3">
      <t>カミ</t>
    </rPh>
    <phoneticPr fontId="2"/>
  </si>
  <si>
    <t>令和６年４月</t>
    <rPh sb="0" eb="2">
      <t>レイワ</t>
    </rPh>
    <rPh sb="3" eb="4">
      <t>ネン</t>
    </rPh>
    <rPh sb="5" eb="6">
      <t>ガツ</t>
    </rPh>
    <phoneticPr fontId="2"/>
  </si>
  <si>
    <t>令和６年５月</t>
    <rPh sb="0" eb="2">
      <t>レイワ</t>
    </rPh>
    <rPh sb="3" eb="4">
      <t>ネン</t>
    </rPh>
    <rPh sb="5" eb="6">
      <t>ガツ</t>
    </rPh>
    <phoneticPr fontId="2"/>
  </si>
  <si>
    <t>令和６年６月</t>
    <rPh sb="0" eb="2">
      <t>レイワ</t>
    </rPh>
    <rPh sb="3" eb="4">
      <t>ネン</t>
    </rPh>
    <rPh sb="5" eb="6">
      <t>ガツ</t>
    </rPh>
    <phoneticPr fontId="2"/>
  </si>
  <si>
    <t>令和６年７月</t>
    <rPh sb="0" eb="2">
      <t>レイワ</t>
    </rPh>
    <rPh sb="3" eb="4">
      <t>ネン</t>
    </rPh>
    <rPh sb="5" eb="6">
      <t>ガツ</t>
    </rPh>
    <phoneticPr fontId="2"/>
  </si>
  <si>
    <t>令和６年８月</t>
    <rPh sb="0" eb="2">
      <t>レイワ</t>
    </rPh>
    <rPh sb="3" eb="4">
      <t>ネン</t>
    </rPh>
    <rPh sb="5" eb="6">
      <t>ガツ</t>
    </rPh>
    <phoneticPr fontId="2"/>
  </si>
  <si>
    <t>令和６年９月</t>
    <rPh sb="0" eb="2">
      <t>レイワ</t>
    </rPh>
    <rPh sb="3" eb="4">
      <t>ネン</t>
    </rPh>
    <rPh sb="5" eb="6">
      <t>ガツ</t>
    </rPh>
    <phoneticPr fontId="2"/>
  </si>
  <si>
    <t>令和６年10月</t>
    <rPh sb="0" eb="2">
      <t>レイワ</t>
    </rPh>
    <rPh sb="3" eb="4">
      <t>ネン</t>
    </rPh>
    <rPh sb="6" eb="7">
      <t>ガツ</t>
    </rPh>
    <phoneticPr fontId="2"/>
  </si>
  <si>
    <t>令和６年11月</t>
    <rPh sb="0" eb="2">
      <t>レイワ</t>
    </rPh>
    <rPh sb="3" eb="4">
      <t>ネン</t>
    </rPh>
    <rPh sb="6" eb="7">
      <t>ガツ</t>
    </rPh>
    <phoneticPr fontId="2"/>
  </si>
  <si>
    <t>令和６年12月</t>
    <rPh sb="0" eb="2">
      <t>レイワ</t>
    </rPh>
    <rPh sb="3" eb="4">
      <t>ネン</t>
    </rPh>
    <rPh sb="6" eb="7">
      <t>ガツ</t>
    </rPh>
    <phoneticPr fontId="2"/>
  </si>
  <si>
    <t>令和７年１月</t>
    <rPh sb="0" eb="2">
      <t>レイワ</t>
    </rPh>
    <rPh sb="3" eb="4">
      <t>ネン</t>
    </rPh>
    <rPh sb="5" eb="6">
      <t>ガツ</t>
    </rPh>
    <phoneticPr fontId="2"/>
  </si>
  <si>
    <t>令和７年２月</t>
    <rPh sb="0" eb="2">
      <t>レイワ</t>
    </rPh>
    <rPh sb="3" eb="4">
      <t>ネン</t>
    </rPh>
    <rPh sb="5" eb="6">
      <t>ガツ</t>
    </rPh>
    <phoneticPr fontId="2"/>
  </si>
  <si>
    <t>令和７年３月</t>
    <rPh sb="0" eb="2">
      <t>レイワ</t>
    </rPh>
    <rPh sb="3" eb="4">
      <t>ネン</t>
    </rPh>
    <rPh sb="5" eb="6">
      <t>ガツ</t>
    </rPh>
    <phoneticPr fontId="2"/>
  </si>
  <si>
    <t>注４：入札金額算定においては，燃料費調整等，再生可能エネルギー電気の利用の促進に関する特別措置法に基づく賦課金</t>
    <rPh sb="34" eb="36">
      <t>リヨウ</t>
    </rPh>
    <rPh sb="37" eb="39">
      <t>ソクシン</t>
    </rPh>
    <phoneticPr fontId="2"/>
  </si>
  <si>
    <t>鬼怒川上流流域下水道（上流処理区）</t>
    <rPh sb="0" eb="3">
      <t>キヌガワ</t>
    </rPh>
    <rPh sb="3" eb="5">
      <t>ジョウリュウ</t>
    </rPh>
    <rPh sb="5" eb="10">
      <t>リュウイキゲスイドウ</t>
    </rPh>
    <rPh sb="11" eb="13">
      <t>ジョウリュウ</t>
    </rPh>
    <rPh sb="13" eb="15">
      <t>ショリ</t>
    </rPh>
    <rPh sb="15" eb="16">
      <t>ク</t>
    </rPh>
    <phoneticPr fontId="2"/>
  </si>
  <si>
    <t>巴波川流域下水道</t>
    <rPh sb="0" eb="3">
      <t>ウズマガワ</t>
    </rPh>
    <rPh sb="3" eb="5">
      <t>リュウイキ</t>
    </rPh>
    <rPh sb="5" eb="8">
      <t>ゲスイドウ</t>
    </rPh>
    <phoneticPr fontId="2"/>
  </si>
  <si>
    <t>鬼怒川上流流域下水道（中央処理区）</t>
    <rPh sb="0" eb="3">
      <t>キヌガワ</t>
    </rPh>
    <rPh sb="3" eb="5">
      <t>ジョウリュウ</t>
    </rPh>
    <rPh sb="5" eb="10">
      <t>リュウイキゲスイドウ</t>
    </rPh>
    <rPh sb="11" eb="13">
      <t>チュウオウ</t>
    </rPh>
    <rPh sb="13" eb="15">
      <t>ショリ</t>
    </rPh>
    <rPh sb="15" eb="16">
      <t>ク</t>
    </rPh>
    <phoneticPr fontId="2"/>
  </si>
  <si>
    <t>東第２ポンプ場</t>
    <rPh sb="0" eb="1">
      <t>ヒガシ</t>
    </rPh>
    <rPh sb="1" eb="2">
      <t>ダイ</t>
    </rPh>
    <rPh sb="6" eb="7">
      <t>ジョウ</t>
    </rPh>
    <phoneticPr fontId="2"/>
  </si>
  <si>
    <t>令和８年４月</t>
  </si>
  <si>
    <t>令和８年５月</t>
  </si>
  <si>
    <t>令和８年６月</t>
  </si>
  <si>
    <t>令和８年７月</t>
  </si>
  <si>
    <t>令和８年８月</t>
  </si>
  <si>
    <t>令和８年９月</t>
  </si>
  <si>
    <t>令和８年10月</t>
  </si>
  <si>
    <t>令和８年11年</t>
  </si>
  <si>
    <t>令和８年12月</t>
  </si>
  <si>
    <t>令和９年１月</t>
  </si>
  <si>
    <t>令和９年２月</t>
  </si>
  <si>
    <t>令和９年３月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</si>
</sst>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 * #,##0_ ;_ * \-#,##0_ ;_ * &quot;-&quot;_ ;_ @_ "/>
    <numFmt numFmtId="176" formatCode="#,##0_ "/>
    <numFmt numFmtId="177" formatCode="#,##0_);[Red]\(#,##0\)"/>
    <numFmt numFmtId="178" formatCode="#,##0.00_);[Red]\(#,##0.00\)"/>
    <numFmt numFmtId="179" formatCode="#,##0_ ;[Red]\-#,##0\ "/>
    <numFmt numFmtId="180" formatCode="0.00_ 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00B05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9"/>
      <color indexed="8"/>
      <name val="ＭＳ ゴシック"/>
      <family val="3"/>
      <charset val="128"/>
    </font>
    <font>
      <sz val="10"/>
      <color rgb="FF00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1" fillId="0" borderId="0"/>
    <xf numFmtId="0" fontId="15" fillId="0" borderId="0">
      <alignment vertical="center"/>
    </xf>
  </cellStyleXfs>
  <cellXfs count="172">
    <xf numFmtId="0" fontId="0" fillId="0" borderId="0" xfId="0">
      <alignment vertical="center"/>
    </xf>
    <xf numFmtId="41" fontId="0" fillId="0" borderId="0" xfId="0" applyNumberFormat="1" applyBorder="1">
      <alignment vertical="center"/>
    </xf>
    <xf numFmtId="41" fontId="3" fillId="0" borderId="0" xfId="0" applyNumberFormat="1" applyFont="1" applyBorder="1" applyAlignment="1">
      <alignment horizontal="center" vertical="center"/>
    </xf>
    <xf numFmtId="0" fontId="6" fillId="0" borderId="0" xfId="5" applyFont="1">
      <alignment vertical="center"/>
    </xf>
    <xf numFmtId="0" fontId="7" fillId="0" borderId="0" xfId="5" applyFont="1">
      <alignment vertical="center"/>
    </xf>
    <xf numFmtId="0" fontId="6" fillId="0" borderId="16" xfId="5" applyFont="1" applyBorder="1">
      <alignment vertical="center"/>
    </xf>
    <xf numFmtId="0" fontId="8" fillId="0" borderId="16" xfId="5" applyFont="1" applyBorder="1">
      <alignment vertical="center"/>
    </xf>
    <xf numFmtId="0" fontId="6" fillId="2" borderId="23" xfId="5" applyFont="1" applyFill="1" applyBorder="1" applyAlignment="1">
      <alignment horizontal="center" vertical="center"/>
    </xf>
    <xf numFmtId="0" fontId="6" fillId="3" borderId="19" xfId="5" applyFont="1" applyFill="1" applyBorder="1" applyAlignment="1">
      <alignment horizontal="center" vertical="center"/>
    </xf>
    <xf numFmtId="0" fontId="6" fillId="0" borderId="19" xfId="5" applyFont="1" applyBorder="1" applyAlignment="1">
      <alignment horizontal="center" vertical="center"/>
    </xf>
    <xf numFmtId="0" fontId="6" fillId="0" borderId="24" xfId="5" applyFont="1" applyBorder="1" applyAlignment="1">
      <alignment horizontal="center" vertical="center"/>
    </xf>
    <xf numFmtId="0" fontId="6" fillId="0" borderId="25" xfId="5" applyFont="1" applyBorder="1" applyAlignment="1">
      <alignment horizontal="center" vertical="center"/>
    </xf>
    <xf numFmtId="0" fontId="6" fillId="2" borderId="26" xfId="5" applyFont="1" applyFill="1" applyBorder="1" applyAlignment="1">
      <alignment horizontal="center" vertical="center"/>
    </xf>
    <xf numFmtId="0" fontId="6" fillId="3" borderId="27" xfId="5" applyFont="1" applyFill="1" applyBorder="1" applyAlignment="1">
      <alignment horizontal="center" vertical="center"/>
    </xf>
    <xf numFmtId="0" fontId="6" fillId="0" borderId="27" xfId="5" applyFont="1" applyBorder="1" applyAlignment="1">
      <alignment horizontal="center" vertical="center"/>
    </xf>
    <xf numFmtId="0" fontId="6" fillId="0" borderId="28" xfId="5" applyFont="1" applyBorder="1" applyAlignment="1">
      <alignment horizontal="center" vertical="center"/>
    </xf>
    <xf numFmtId="0" fontId="6" fillId="2" borderId="29" xfId="5" applyFont="1" applyFill="1" applyBorder="1" applyAlignment="1">
      <alignment horizontal="center" vertical="center" wrapText="1"/>
    </xf>
    <xf numFmtId="0" fontId="6" fillId="3" borderId="30" xfId="5" applyFont="1" applyFill="1" applyBorder="1" applyAlignment="1">
      <alignment horizontal="center" vertical="center" wrapText="1"/>
    </xf>
    <xf numFmtId="0" fontId="6" fillId="0" borderId="30" xfId="5" applyFont="1" applyBorder="1" applyAlignment="1">
      <alignment horizontal="center" vertical="center" wrapText="1"/>
    </xf>
    <xf numFmtId="0" fontId="6" fillId="0" borderId="31" xfId="5" applyFont="1" applyBorder="1" applyAlignment="1">
      <alignment horizontal="center" vertical="center" wrapText="1" shrinkToFit="1"/>
    </xf>
    <xf numFmtId="0" fontId="6" fillId="0" borderId="31" xfId="5" applyFont="1" applyBorder="1" applyAlignment="1">
      <alignment horizontal="center" vertical="center" wrapText="1"/>
    </xf>
    <xf numFmtId="0" fontId="6" fillId="0" borderId="32" xfId="5" applyFont="1" applyBorder="1" applyAlignment="1">
      <alignment horizontal="center" vertical="center" wrapText="1"/>
    </xf>
    <xf numFmtId="0" fontId="9" fillId="0" borderId="33" xfId="5" applyFont="1" applyBorder="1" applyAlignment="1">
      <alignment horizontal="center" vertical="center"/>
    </xf>
    <xf numFmtId="177" fontId="16" fillId="0" borderId="4" xfId="5" applyNumberFormat="1" applyFont="1" applyBorder="1" applyProtection="1">
      <alignment vertical="center"/>
      <protection locked="0"/>
    </xf>
    <xf numFmtId="178" fontId="17" fillId="0" borderId="1" xfId="5" applyNumberFormat="1" applyFont="1" applyBorder="1" applyProtection="1">
      <alignment vertical="center"/>
      <protection locked="0"/>
    </xf>
    <xf numFmtId="9" fontId="6" fillId="4" borderId="1" xfId="1" applyFont="1" applyFill="1" applyBorder="1">
      <alignment vertical="center"/>
    </xf>
    <xf numFmtId="178" fontId="6" fillId="4" borderId="5" xfId="5" applyNumberFormat="1" applyFont="1" applyFill="1" applyBorder="1">
      <alignment vertical="center"/>
    </xf>
    <xf numFmtId="177" fontId="6" fillId="4" borderId="34" xfId="5" applyNumberFormat="1" applyFont="1" applyFill="1" applyBorder="1">
      <alignment vertical="center"/>
    </xf>
    <xf numFmtId="0" fontId="9" fillId="0" borderId="35" xfId="5" applyFont="1" applyBorder="1" applyAlignment="1">
      <alignment horizontal="center" vertical="center"/>
    </xf>
    <xf numFmtId="9" fontId="6" fillId="4" borderId="6" xfId="1" applyFont="1" applyFill="1" applyBorder="1">
      <alignment vertical="center"/>
    </xf>
    <xf numFmtId="0" fontId="6" fillId="0" borderId="36" xfId="5" applyFont="1" applyBorder="1" applyAlignment="1">
      <alignment horizontal="center" vertical="center"/>
    </xf>
    <xf numFmtId="0" fontId="6" fillId="0" borderId="37" xfId="5" applyFont="1" applyBorder="1">
      <alignment vertical="center"/>
    </xf>
    <xf numFmtId="0" fontId="6" fillId="0" borderId="38" xfId="5" applyFont="1" applyBorder="1">
      <alignment vertical="center"/>
    </xf>
    <xf numFmtId="0" fontId="6" fillId="0" borderId="39" xfId="5" applyFont="1" applyBorder="1">
      <alignment vertical="center"/>
    </xf>
    <xf numFmtId="176" fontId="6" fillId="0" borderId="20" xfId="5" applyNumberFormat="1" applyFont="1" applyBorder="1">
      <alignment vertical="center"/>
    </xf>
    <xf numFmtId="177" fontId="6" fillId="4" borderId="40" xfId="5" applyNumberFormat="1" applyFont="1" applyFill="1" applyBorder="1">
      <alignment vertical="center"/>
    </xf>
    <xf numFmtId="49" fontId="8" fillId="0" borderId="0" xfId="5" applyNumberFormat="1" applyFont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0" xfId="5" applyFont="1" applyBorder="1">
      <alignment vertical="center"/>
    </xf>
    <xf numFmtId="0" fontId="6" fillId="0" borderId="41" xfId="5" applyFont="1" applyBorder="1">
      <alignment vertical="center"/>
    </xf>
    <xf numFmtId="0" fontId="11" fillId="0" borderId="42" xfId="5" applyFont="1" applyBorder="1" applyAlignment="1">
      <alignment horizontal="center" vertical="center"/>
    </xf>
    <xf numFmtId="179" fontId="6" fillId="4" borderId="43" xfId="3" applyNumberFormat="1" applyFont="1" applyFill="1" applyBorder="1">
      <alignment vertical="center"/>
    </xf>
    <xf numFmtId="0" fontId="6" fillId="0" borderId="44" xfId="5" applyFont="1" applyBorder="1">
      <alignment vertical="center"/>
    </xf>
    <xf numFmtId="0" fontId="12" fillId="0" borderId="0" xfId="5" applyFont="1" applyAlignment="1">
      <alignment vertical="center"/>
    </xf>
    <xf numFmtId="0" fontId="12" fillId="0" borderId="0" xfId="5" applyFont="1" applyAlignment="1">
      <alignment horizontal="left" vertical="center" wrapText="1"/>
    </xf>
    <xf numFmtId="0" fontId="12" fillId="0" borderId="0" xfId="5" applyFont="1">
      <alignment vertical="center"/>
    </xf>
    <xf numFmtId="0" fontId="14" fillId="0" borderId="0" xfId="5" applyFont="1">
      <alignment vertical="center"/>
    </xf>
    <xf numFmtId="0" fontId="6" fillId="0" borderId="1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9" fillId="0" borderId="1" xfId="5" applyFont="1" applyBorder="1">
      <alignment vertical="center"/>
    </xf>
    <xf numFmtId="177" fontId="9" fillId="0" borderId="1" xfId="5" applyNumberFormat="1" applyFont="1" applyBorder="1" applyProtection="1">
      <alignment vertical="center"/>
      <protection locked="0"/>
    </xf>
    <xf numFmtId="176" fontId="6" fillId="0" borderId="1" xfId="5" applyNumberFormat="1" applyFont="1" applyBorder="1">
      <alignment vertical="center"/>
    </xf>
    <xf numFmtId="0" fontId="10" fillId="0" borderId="0" xfId="5" applyFont="1" applyBorder="1" applyAlignment="1">
      <alignment horizontal="center" vertical="center"/>
    </xf>
    <xf numFmtId="177" fontId="9" fillId="0" borderId="1" xfId="5" applyNumberFormat="1" applyFont="1" applyBorder="1" applyAlignment="1" applyProtection="1">
      <alignment horizontal="center" vertical="center"/>
      <protection locked="0"/>
    </xf>
    <xf numFmtId="176" fontId="6" fillId="0" borderId="51" xfId="5" applyNumberFormat="1" applyFont="1" applyBorder="1">
      <alignment vertical="center"/>
    </xf>
    <xf numFmtId="0" fontId="8" fillId="0" borderId="0" xfId="5" applyFont="1" applyBorder="1">
      <alignment vertical="center"/>
    </xf>
    <xf numFmtId="0" fontId="0" fillId="0" borderId="0" xfId="0" applyAlignment="1">
      <alignment horizontal="right" vertical="center"/>
    </xf>
    <xf numFmtId="41" fontId="4" fillId="0" borderId="0" xfId="0" applyNumberFormat="1" applyFont="1" applyBorder="1" applyAlignment="1">
      <alignment vertical="center"/>
    </xf>
    <xf numFmtId="41" fontId="19" fillId="0" borderId="7" xfId="0" applyNumberFormat="1" applyFont="1" applyBorder="1" applyAlignment="1">
      <alignment horizontal="center" vertical="center"/>
    </xf>
    <xf numFmtId="41" fontId="19" fillId="0" borderId="2" xfId="0" applyNumberFormat="1" applyFont="1" applyBorder="1" applyAlignment="1">
      <alignment horizontal="center" vertical="center"/>
    </xf>
    <xf numFmtId="41" fontId="19" fillId="0" borderId="3" xfId="0" applyNumberFormat="1" applyFont="1" applyBorder="1" applyAlignment="1">
      <alignment vertical="center"/>
    </xf>
    <xf numFmtId="41" fontId="19" fillId="0" borderId="10" xfId="0" applyNumberFormat="1" applyFont="1" applyBorder="1" applyAlignment="1">
      <alignment horizontal="center" vertical="center"/>
    </xf>
    <xf numFmtId="41" fontId="19" fillId="0" borderId="4" xfId="0" applyNumberFormat="1" applyFont="1" applyBorder="1" applyAlignment="1">
      <alignment horizontal="left" vertical="center" indent="1"/>
    </xf>
    <xf numFmtId="41" fontId="19" fillId="0" borderId="5" xfId="0" applyNumberFormat="1" applyFont="1" applyBorder="1">
      <alignment vertical="center"/>
    </xf>
    <xf numFmtId="41" fontId="19" fillId="0" borderId="4" xfId="0" applyNumberFormat="1" applyFont="1" applyBorder="1" applyAlignment="1">
      <alignment horizontal="left" vertical="center"/>
    </xf>
    <xf numFmtId="41" fontId="19" fillId="0" borderId="8" xfId="0" applyNumberFormat="1" applyFont="1" applyBorder="1">
      <alignment vertical="center"/>
    </xf>
    <xf numFmtId="41" fontId="19" fillId="0" borderId="23" xfId="0" applyNumberFormat="1" applyFont="1" applyBorder="1">
      <alignment vertical="center"/>
    </xf>
    <xf numFmtId="41" fontId="19" fillId="0" borderId="24" xfId="0" applyNumberFormat="1" applyFont="1" applyBorder="1">
      <alignment vertical="center"/>
    </xf>
    <xf numFmtId="41" fontId="19" fillId="0" borderId="52" xfId="0" applyNumberFormat="1" applyFont="1" applyBorder="1" applyAlignment="1">
      <alignment horizontal="center" vertical="center"/>
    </xf>
    <xf numFmtId="41" fontId="19" fillId="0" borderId="53" xfId="0" applyNumberFormat="1" applyFont="1" applyBorder="1">
      <alignment vertical="center"/>
    </xf>
    <xf numFmtId="0" fontId="19" fillId="0" borderId="0" xfId="0" applyFont="1">
      <alignment vertical="center"/>
    </xf>
    <xf numFmtId="177" fontId="9" fillId="0" borderId="1" xfId="5" applyNumberFormat="1" applyFont="1" applyBorder="1" applyAlignment="1" applyProtection="1">
      <alignment vertical="center"/>
      <protection locked="0"/>
    </xf>
    <xf numFmtId="0" fontId="6" fillId="0" borderId="1" xfId="5" applyFont="1" applyBorder="1" applyAlignment="1">
      <alignment horizontal="center" vertical="center" wrapText="1"/>
    </xf>
    <xf numFmtId="49" fontId="20" fillId="0" borderId="0" xfId="5" applyNumberFormat="1" applyFont="1" applyAlignment="1">
      <alignment horizontal="left" vertical="center"/>
    </xf>
    <xf numFmtId="0" fontId="6" fillId="0" borderId="0" xfId="5" applyFont="1" applyAlignment="1">
      <alignment horizontal="right" vertical="center"/>
    </xf>
    <xf numFmtId="177" fontId="6" fillId="0" borderId="0" xfId="5" applyNumberFormat="1" applyFont="1">
      <alignment vertical="center"/>
    </xf>
    <xf numFmtId="177" fontId="16" fillId="0" borderId="4" xfId="5" applyNumberFormat="1" applyFont="1" applyFill="1" applyBorder="1" applyProtection="1">
      <alignment vertical="center"/>
      <protection locked="0"/>
    </xf>
    <xf numFmtId="41" fontId="18" fillId="0" borderId="0" xfId="0" applyNumberFormat="1" applyFont="1" applyBorder="1" applyAlignment="1">
      <alignment horizontal="left" vertical="center"/>
    </xf>
    <xf numFmtId="178" fontId="6" fillId="0" borderId="0" xfId="5" applyNumberFormat="1" applyFont="1">
      <alignment vertical="center"/>
    </xf>
    <xf numFmtId="177" fontId="6" fillId="0" borderId="0" xfId="5" applyNumberFormat="1" applyFont="1" applyAlignment="1">
      <alignment horizontal="center" vertical="center"/>
    </xf>
    <xf numFmtId="0" fontId="6" fillId="0" borderId="0" xfId="5" applyFont="1" applyAlignment="1">
      <alignment vertical="center" shrinkToFit="1"/>
    </xf>
    <xf numFmtId="177" fontId="21" fillId="0" borderId="0" xfId="5" applyNumberFormat="1" applyFont="1" applyAlignment="1">
      <alignment horizontal="center" vertical="center"/>
    </xf>
    <xf numFmtId="0" fontId="6" fillId="0" borderId="25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8" fillId="0" borderId="0" xfId="5" applyFont="1">
      <alignment vertical="center"/>
    </xf>
    <xf numFmtId="177" fontId="6" fillId="0" borderId="0" xfId="5" applyNumberFormat="1" applyFont="1" applyAlignment="1">
      <alignment vertical="center" shrinkToFit="1"/>
    </xf>
    <xf numFmtId="0" fontId="6" fillId="0" borderId="0" xfId="5" applyFont="1" applyAlignment="1">
      <alignment horizontal="center" vertical="center"/>
    </xf>
    <xf numFmtId="0" fontId="10" fillId="0" borderId="0" xfId="5" applyFont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3" borderId="63" xfId="5" applyFont="1" applyFill="1" applyBorder="1" applyAlignment="1">
      <alignment horizontal="center" vertical="center" wrapText="1"/>
    </xf>
    <xf numFmtId="0" fontId="6" fillId="3" borderId="64" xfId="5" applyFont="1" applyFill="1" applyBorder="1" applyAlignment="1">
      <alignment horizontal="center" vertical="center" wrapText="1"/>
    </xf>
    <xf numFmtId="0" fontId="6" fillId="3" borderId="65" xfId="5" applyFont="1" applyFill="1" applyBorder="1" applyAlignment="1">
      <alignment horizontal="center" vertical="center" wrapText="1"/>
    </xf>
    <xf numFmtId="180" fontId="17" fillId="0" borderId="1" xfId="1" applyNumberFormat="1" applyFont="1" applyFill="1" applyBorder="1">
      <alignment vertical="center"/>
    </xf>
    <xf numFmtId="178" fontId="6" fillId="4" borderId="5" xfId="5" quotePrefix="1" applyNumberFormat="1" applyFont="1" applyFill="1" applyBorder="1">
      <alignment vertical="center"/>
    </xf>
    <xf numFmtId="180" fontId="17" fillId="0" borderId="6" xfId="1" applyNumberFormat="1" applyFont="1" applyFill="1" applyBorder="1">
      <alignment vertical="center"/>
    </xf>
    <xf numFmtId="0" fontId="10" fillId="0" borderId="48" xfId="5" applyFont="1" applyBorder="1">
      <alignment vertical="center"/>
    </xf>
    <xf numFmtId="0" fontId="10" fillId="0" borderId="49" xfId="5" applyFont="1" applyBorder="1">
      <alignment vertical="center"/>
    </xf>
    <xf numFmtId="0" fontId="13" fillId="0" borderId="0" xfId="5" applyFont="1">
      <alignment vertical="center"/>
    </xf>
    <xf numFmtId="0" fontId="13" fillId="0" borderId="0" xfId="5" applyFont="1" applyAlignment="1">
      <alignment vertical="center" wrapText="1"/>
    </xf>
    <xf numFmtId="176" fontId="6" fillId="0" borderId="0" xfId="5" applyNumberFormat="1" applyFont="1">
      <alignment vertical="center"/>
    </xf>
    <xf numFmtId="0" fontId="6" fillId="0" borderId="1" xfId="5" applyFont="1" applyBorder="1" applyAlignment="1">
      <alignment horizontal="center" vertical="center" wrapText="1"/>
    </xf>
    <xf numFmtId="0" fontId="6" fillId="0" borderId="66" xfId="5" applyFont="1" applyBorder="1" applyAlignment="1">
      <alignment horizontal="center" vertical="center"/>
    </xf>
    <xf numFmtId="0" fontId="6" fillId="0" borderId="17" xfId="5" applyFont="1" applyBorder="1" applyAlignment="1">
      <alignment horizontal="center" vertical="center"/>
    </xf>
    <xf numFmtId="41" fontId="18" fillId="0" borderId="0" xfId="0" applyNumberFormat="1" applyFont="1">
      <alignment vertical="center"/>
    </xf>
    <xf numFmtId="41" fontId="19" fillId="0" borderId="36" xfId="0" applyNumberFormat="1" applyFont="1" applyBorder="1" applyAlignment="1">
      <alignment horizontal="center" vertical="center"/>
    </xf>
    <xf numFmtId="41" fontId="19" fillId="0" borderId="36" xfId="0" applyNumberFormat="1" applyFont="1" applyBorder="1">
      <alignment vertical="center"/>
    </xf>
    <xf numFmtId="0" fontId="0" fillId="0" borderId="0" xfId="0" applyFont="1" applyAlignment="1">
      <alignment horizontal="left" vertical="center" indent="1"/>
    </xf>
    <xf numFmtId="0" fontId="12" fillId="0" borderId="0" xfId="5" applyFont="1" applyAlignment="1">
      <alignment horizontal="left" vertical="center"/>
    </xf>
    <xf numFmtId="0" fontId="6" fillId="0" borderId="0" xfId="5" applyFont="1" applyAlignment="1">
      <alignment horizontal="center" vertical="center"/>
    </xf>
    <xf numFmtId="0" fontId="6" fillId="0" borderId="47" xfId="5" applyFont="1" applyBorder="1" applyAlignment="1">
      <alignment horizontal="center" vertical="center"/>
    </xf>
    <xf numFmtId="0" fontId="6" fillId="0" borderId="25" xfId="5" applyFont="1" applyBorder="1" applyAlignment="1">
      <alignment horizontal="center" vertical="center"/>
    </xf>
    <xf numFmtId="0" fontId="6" fillId="0" borderId="28" xfId="5" applyFont="1" applyBorder="1" applyAlignment="1">
      <alignment horizontal="center" vertical="center"/>
    </xf>
    <xf numFmtId="179" fontId="6" fillId="0" borderId="0" xfId="3" applyNumberFormat="1" applyFont="1" applyFill="1" applyBorder="1">
      <alignment vertical="center"/>
    </xf>
    <xf numFmtId="0" fontId="17" fillId="0" borderId="0" xfId="5" applyFont="1">
      <alignment vertical="center"/>
    </xf>
    <xf numFmtId="41" fontId="19" fillId="0" borderId="54" xfId="0" applyNumberFormat="1" applyFont="1" applyBorder="1" applyAlignment="1">
      <alignment vertical="center"/>
    </xf>
    <xf numFmtId="41" fontId="19" fillId="0" borderId="8" xfId="0" applyNumberFormat="1" applyFont="1" applyBorder="1" applyAlignment="1">
      <alignment horizontal="center" vertical="center"/>
    </xf>
    <xf numFmtId="0" fontId="9" fillId="0" borderId="0" xfId="5" applyFont="1" applyFill="1">
      <alignment vertical="center"/>
    </xf>
    <xf numFmtId="0" fontId="13" fillId="0" borderId="0" xfId="5" applyFont="1" applyFill="1">
      <alignment vertical="center"/>
    </xf>
    <xf numFmtId="0" fontId="13" fillId="0" borderId="0" xfId="5" applyFont="1" applyFill="1" applyAlignment="1">
      <alignment horizontal="left" vertical="center" wrapText="1"/>
    </xf>
    <xf numFmtId="178" fontId="6" fillId="0" borderId="5" xfId="5" applyNumberFormat="1" applyFont="1" applyFill="1" applyBorder="1">
      <alignment vertical="center"/>
    </xf>
    <xf numFmtId="177" fontId="6" fillId="0" borderId="34" xfId="5" applyNumberFormat="1" applyFont="1" applyFill="1" applyBorder="1">
      <alignment vertical="center"/>
    </xf>
    <xf numFmtId="0" fontId="6" fillId="0" borderId="39" xfId="5" applyFont="1" applyFill="1" applyBorder="1">
      <alignment vertical="center"/>
    </xf>
    <xf numFmtId="177" fontId="6" fillId="0" borderId="40" xfId="5" applyNumberFormat="1" applyFont="1" applyFill="1" applyBorder="1">
      <alignment vertical="center"/>
    </xf>
    <xf numFmtId="0" fontId="6" fillId="0" borderId="0" xfId="5" applyFont="1" applyFill="1">
      <alignment vertical="center"/>
    </xf>
    <xf numFmtId="0" fontId="6" fillId="0" borderId="41" xfId="5" applyFont="1" applyFill="1" applyBorder="1">
      <alignment vertical="center"/>
    </xf>
    <xf numFmtId="0" fontId="6" fillId="0" borderId="0" xfId="5" applyFont="1" applyBorder="1" applyAlignment="1">
      <alignment horizontal="center" vertical="center" wrapText="1"/>
    </xf>
    <xf numFmtId="177" fontId="9" fillId="0" borderId="0" xfId="5" applyNumberFormat="1" applyFont="1" applyBorder="1" applyAlignment="1" applyProtection="1">
      <alignment horizontal="center" vertical="center"/>
      <protection locked="0"/>
    </xf>
    <xf numFmtId="177" fontId="9" fillId="0" borderId="0" xfId="5" applyNumberFormat="1" applyFont="1" applyBorder="1" applyProtection="1">
      <alignment vertical="center"/>
      <protection locked="0"/>
    </xf>
    <xf numFmtId="176" fontId="6" fillId="0" borderId="0" xfId="5" applyNumberFormat="1" applyFont="1" applyBorder="1">
      <alignment vertical="center"/>
    </xf>
    <xf numFmtId="0" fontId="13" fillId="0" borderId="0" xfId="5" applyFont="1" applyAlignment="1">
      <alignment horizontal="left" vertical="center" wrapText="1"/>
    </xf>
    <xf numFmtId="0" fontId="12" fillId="0" borderId="0" xfId="5" applyFont="1" applyAlignment="1">
      <alignment horizontal="left" vertical="center"/>
    </xf>
    <xf numFmtId="0" fontId="10" fillId="0" borderId="48" xfId="5" applyFont="1" applyBorder="1" applyAlignment="1">
      <alignment horizontal="center" vertical="center"/>
    </xf>
    <xf numFmtId="0" fontId="10" fillId="0" borderId="49" xfId="5" applyFont="1" applyBorder="1" applyAlignment="1">
      <alignment horizontal="center" vertical="center"/>
    </xf>
    <xf numFmtId="0" fontId="6" fillId="0" borderId="44" xfId="5" applyFont="1" applyBorder="1" applyAlignment="1">
      <alignment horizontal="center" vertical="center"/>
    </xf>
    <xf numFmtId="0" fontId="6" fillId="0" borderId="45" xfId="5" applyFont="1" applyBorder="1" applyAlignment="1">
      <alignment horizontal="center" vertical="center"/>
    </xf>
    <xf numFmtId="0" fontId="6" fillId="0" borderId="33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47" xfId="5" applyFont="1" applyBorder="1" applyAlignment="1">
      <alignment horizontal="center" vertical="center"/>
    </xf>
    <xf numFmtId="0" fontId="6" fillId="0" borderId="25" xfId="5" applyFont="1" applyBorder="1" applyAlignment="1">
      <alignment horizontal="center" vertical="center"/>
    </xf>
    <xf numFmtId="0" fontId="6" fillId="0" borderId="62" xfId="5" applyFont="1" applyBorder="1" applyAlignment="1">
      <alignment horizontal="center" vertical="center"/>
    </xf>
    <xf numFmtId="0" fontId="6" fillId="0" borderId="18" xfId="5" applyFont="1" applyBorder="1" applyAlignment="1">
      <alignment horizontal="center" vertical="center"/>
    </xf>
    <xf numFmtId="0" fontId="6" fillId="0" borderId="55" xfId="5" applyFont="1" applyBorder="1" applyAlignment="1">
      <alignment horizontal="center" vertical="center"/>
    </xf>
    <xf numFmtId="0" fontId="6" fillId="0" borderId="47" xfId="5" applyFont="1" applyBorder="1" applyAlignment="1">
      <alignment horizontal="center" vertical="center" wrapText="1"/>
    </xf>
    <xf numFmtId="0" fontId="6" fillId="0" borderId="25" xfId="5" applyFont="1" applyBorder="1" applyAlignment="1">
      <alignment horizontal="center" vertical="center" wrapText="1"/>
    </xf>
    <xf numFmtId="0" fontId="6" fillId="0" borderId="61" xfId="5" applyFont="1" applyBorder="1" applyAlignment="1">
      <alignment horizontal="center" vertical="center" wrapText="1"/>
    </xf>
    <xf numFmtId="0" fontId="6" fillId="2" borderId="23" xfId="5" applyFont="1" applyFill="1" applyBorder="1" applyAlignment="1">
      <alignment horizontal="center" vertical="center" wrapText="1"/>
    </xf>
    <xf numFmtId="0" fontId="6" fillId="2" borderId="26" xfId="5" applyFont="1" applyFill="1" applyBorder="1" applyAlignment="1">
      <alignment horizontal="center" vertical="center" wrapText="1"/>
    </xf>
    <xf numFmtId="0" fontId="6" fillId="2" borderId="56" xfId="5" applyFont="1" applyFill="1" applyBorder="1" applyAlignment="1">
      <alignment horizontal="center" vertical="center" wrapText="1"/>
    </xf>
    <xf numFmtId="0" fontId="6" fillId="3" borderId="12" xfId="5" applyFont="1" applyFill="1" applyBorder="1" applyAlignment="1">
      <alignment horizontal="center" vertical="center" wrapText="1"/>
    </xf>
    <xf numFmtId="0" fontId="6" fillId="3" borderId="11" xfId="5" applyFont="1" applyFill="1" applyBorder="1" applyAlignment="1">
      <alignment horizontal="center" vertical="center" wrapText="1"/>
    </xf>
    <xf numFmtId="0" fontId="6" fillId="3" borderId="13" xfId="5" applyFont="1" applyFill="1" applyBorder="1" applyAlignment="1">
      <alignment horizontal="center" vertical="center" wrapText="1"/>
    </xf>
    <xf numFmtId="0" fontId="6" fillId="3" borderId="14" xfId="5" applyFont="1" applyFill="1" applyBorder="1" applyAlignment="1">
      <alignment horizontal="center" vertical="center" wrapText="1"/>
    </xf>
    <xf numFmtId="0" fontId="6" fillId="3" borderId="0" xfId="5" applyFont="1" applyFill="1" applyAlignment="1">
      <alignment horizontal="center" vertical="center" wrapText="1"/>
    </xf>
    <xf numFmtId="0" fontId="6" fillId="3" borderId="15" xfId="5" applyFont="1" applyFill="1" applyBorder="1" applyAlignment="1">
      <alignment horizontal="center" vertical="center" wrapText="1"/>
    </xf>
    <xf numFmtId="0" fontId="6" fillId="3" borderId="57" xfId="5" applyFont="1" applyFill="1" applyBorder="1" applyAlignment="1">
      <alignment horizontal="center" vertical="center" wrapText="1"/>
    </xf>
    <xf numFmtId="0" fontId="6" fillId="3" borderId="58" xfId="5" applyFont="1" applyFill="1" applyBorder="1" applyAlignment="1">
      <alignment horizontal="center" vertical="center" wrapText="1"/>
    </xf>
    <xf numFmtId="0" fontId="6" fillId="3" borderId="59" xfId="5" applyFont="1" applyFill="1" applyBorder="1" applyAlignment="1">
      <alignment horizontal="center" vertical="center" wrapText="1"/>
    </xf>
    <xf numFmtId="0" fontId="6" fillId="0" borderId="24" xfId="5" applyFont="1" applyBorder="1" applyAlignment="1">
      <alignment horizontal="center" vertical="center" wrapText="1"/>
    </xf>
    <xf numFmtId="0" fontId="6" fillId="0" borderId="28" xfId="5" applyFont="1" applyBorder="1" applyAlignment="1">
      <alignment horizontal="center" vertical="center"/>
    </xf>
    <xf numFmtId="0" fontId="6" fillId="0" borderId="60" xfId="5" applyFont="1" applyBorder="1" applyAlignment="1">
      <alignment horizontal="center" vertical="center"/>
    </xf>
    <xf numFmtId="0" fontId="6" fillId="0" borderId="46" xfId="5" applyFont="1" applyBorder="1" applyAlignment="1">
      <alignment horizontal="center" vertical="center"/>
    </xf>
    <xf numFmtId="0" fontId="6" fillId="0" borderId="22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13" fillId="0" borderId="0" xfId="5" applyFont="1" applyFill="1" applyAlignment="1">
      <alignment horizontal="left" vertical="center" wrapText="1"/>
    </xf>
    <xf numFmtId="0" fontId="13" fillId="0" borderId="0" xfId="5" applyFont="1" applyFill="1" applyAlignment="1">
      <alignment horizontal="left" vertical="center"/>
    </xf>
    <xf numFmtId="0" fontId="6" fillId="0" borderId="0" xfId="5" applyFont="1" applyAlignment="1">
      <alignment horizontal="center" vertical="center"/>
    </xf>
    <xf numFmtId="0" fontId="6" fillId="0" borderId="21" xfId="5" applyFont="1" applyBorder="1" applyAlignment="1">
      <alignment horizontal="center" vertical="center" wrapText="1"/>
    </xf>
    <xf numFmtId="0" fontId="6" fillId="0" borderId="50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 wrapText="1"/>
    </xf>
  </cellXfs>
  <cellStyles count="6">
    <cellStyle name="パーセント 2" xfId="1" xr:uid="{00000000-0005-0000-0000-000000000000}"/>
    <cellStyle name="桁区切り 2" xfId="2" xr:uid="{00000000-0005-0000-0000-000001000000}"/>
    <cellStyle name="桁区切り 3" xfId="3" xr:uid="{00000000-0005-0000-0000-000002000000}"/>
    <cellStyle name="標準" xfId="0" builtinId="0"/>
    <cellStyle name="標準 2" xfId="4" xr:uid="{00000000-0005-0000-0000-000004000000}"/>
    <cellStyle name="標準 3" xfId="5" xr:uid="{00000000-0005-0000-0000-000005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52"/>
  <sheetViews>
    <sheetView view="pageBreakPreview" topLeftCell="A10" zoomScaleNormal="100" zoomScaleSheetLayoutView="100" workbookViewId="0">
      <selection activeCell="E270" sqref="E270"/>
    </sheetView>
  </sheetViews>
  <sheetFormatPr defaultColWidth="9" defaultRowHeight="13" x14ac:dyDescent="0.2"/>
  <cols>
    <col min="1" max="1" width="13.7265625" style="3" customWidth="1"/>
    <col min="2" max="4" width="10.6328125" style="3" customWidth="1"/>
    <col min="5" max="5" width="18.90625" style="3" customWidth="1"/>
    <col min="6" max="6" width="15.6328125" style="3" customWidth="1"/>
    <col min="7" max="7" width="10.6328125" style="3" customWidth="1"/>
    <col min="8" max="8" width="15.08984375" style="3" customWidth="1"/>
    <col min="9" max="9" width="17.26953125" style="3" customWidth="1"/>
    <col min="10" max="10" width="4.7265625" style="3" customWidth="1"/>
    <col min="11" max="11" width="9" style="3"/>
    <col min="12" max="12" width="12.7265625" style="3" customWidth="1"/>
    <col min="13" max="13" width="12.453125" style="3" customWidth="1"/>
    <col min="14" max="14" width="9.453125" style="3" bestFit="1" customWidth="1"/>
    <col min="15" max="16384" width="9" style="3"/>
  </cols>
  <sheetData>
    <row r="1" spans="1:13" x14ac:dyDescent="0.2">
      <c r="I1" s="56" t="s">
        <v>49</v>
      </c>
      <c r="J1" s="73" t="s">
        <v>54</v>
      </c>
    </row>
    <row r="2" spans="1:13" ht="21" x14ac:dyDescent="0.2">
      <c r="D2" s="4" t="s">
        <v>60</v>
      </c>
      <c r="E2" s="4"/>
    </row>
    <row r="4" spans="1:13" x14ac:dyDescent="0.2">
      <c r="A4" s="3" t="s">
        <v>126</v>
      </c>
      <c r="G4" s="5" t="s">
        <v>5</v>
      </c>
      <c r="H4" s="6"/>
      <c r="I4" s="5"/>
    </row>
    <row r="5" spans="1:13" x14ac:dyDescent="0.2">
      <c r="A5" s="3" t="s">
        <v>71</v>
      </c>
      <c r="G5" s="38"/>
      <c r="H5" s="55"/>
      <c r="I5" s="38"/>
    </row>
    <row r="6" spans="1:13" x14ac:dyDescent="0.2">
      <c r="A6" s="3" t="s">
        <v>52</v>
      </c>
      <c r="G6" s="38"/>
      <c r="H6" s="55"/>
      <c r="I6" s="38"/>
    </row>
    <row r="7" spans="1:13" ht="13.5" thickBot="1" x14ac:dyDescent="0.25"/>
    <row r="8" spans="1:13" ht="18.75" customHeight="1" x14ac:dyDescent="0.2">
      <c r="A8" s="134" t="s">
        <v>6</v>
      </c>
      <c r="B8" s="136" t="s">
        <v>7</v>
      </c>
      <c r="C8" s="137"/>
      <c r="D8" s="137"/>
      <c r="E8" s="138"/>
      <c r="F8" s="136" t="s">
        <v>8</v>
      </c>
      <c r="G8" s="137"/>
      <c r="H8" s="138"/>
      <c r="I8" s="139" t="s">
        <v>3</v>
      </c>
    </row>
    <row r="9" spans="1:13" ht="18.75" customHeight="1" x14ac:dyDescent="0.2">
      <c r="A9" s="135"/>
      <c r="B9" s="7" t="s">
        <v>4</v>
      </c>
      <c r="C9" s="8" t="s">
        <v>9</v>
      </c>
      <c r="D9" s="9" t="s">
        <v>2</v>
      </c>
      <c r="E9" s="10" t="s">
        <v>7</v>
      </c>
      <c r="F9" s="7" t="s">
        <v>10</v>
      </c>
      <c r="G9" s="8" t="s">
        <v>9</v>
      </c>
      <c r="H9" s="10" t="s">
        <v>8</v>
      </c>
      <c r="I9" s="140"/>
    </row>
    <row r="10" spans="1:13" ht="18.75" customHeight="1" x14ac:dyDescent="0.2">
      <c r="A10" s="135"/>
      <c r="B10" s="12" t="s">
        <v>11</v>
      </c>
      <c r="C10" s="13" t="s">
        <v>12</v>
      </c>
      <c r="D10" s="14" t="s">
        <v>13</v>
      </c>
      <c r="E10" s="15" t="s">
        <v>14</v>
      </c>
      <c r="F10" s="12" t="s">
        <v>15</v>
      </c>
      <c r="G10" s="13" t="s">
        <v>16</v>
      </c>
      <c r="H10" s="15" t="s">
        <v>14</v>
      </c>
      <c r="I10" s="11" t="s">
        <v>14</v>
      </c>
      <c r="L10" s="3" t="s">
        <v>65</v>
      </c>
    </row>
    <row r="11" spans="1:13" ht="36" customHeight="1" x14ac:dyDescent="0.2">
      <c r="A11" s="135"/>
      <c r="B11" s="16" t="s">
        <v>17</v>
      </c>
      <c r="C11" s="17" t="s">
        <v>18</v>
      </c>
      <c r="D11" s="18" t="s">
        <v>19</v>
      </c>
      <c r="E11" s="19" t="s">
        <v>69</v>
      </c>
      <c r="F11" s="16" t="s">
        <v>37</v>
      </c>
      <c r="G11" s="17" t="s">
        <v>38</v>
      </c>
      <c r="H11" s="20" t="s">
        <v>70</v>
      </c>
      <c r="I11" s="21" t="s">
        <v>51</v>
      </c>
      <c r="L11" s="3" t="s">
        <v>66</v>
      </c>
      <c r="M11" s="3" t="s">
        <v>67</v>
      </c>
    </row>
    <row r="12" spans="1:13" ht="17.5" customHeight="1" x14ac:dyDescent="0.2">
      <c r="A12" s="22" t="s">
        <v>127</v>
      </c>
      <c r="B12" s="76">
        <v>26</v>
      </c>
      <c r="C12" s="24">
        <v>1098.05</v>
      </c>
      <c r="D12" s="25">
        <v>0.9</v>
      </c>
      <c r="E12" s="26">
        <f>ROUNDDOWN(B12*C12*(1.85-D12),)</f>
        <v>27121</v>
      </c>
      <c r="F12" s="23">
        <v>544</v>
      </c>
      <c r="G12" s="24">
        <v>25.57</v>
      </c>
      <c r="H12" s="26">
        <f>ROUNDDOWN(F12*G12,)</f>
        <v>13910</v>
      </c>
      <c r="I12" s="27">
        <f t="shared" ref="I12:I22" si="0">ROUNDDOWN(SUM(E12,H12),0)</f>
        <v>41031</v>
      </c>
      <c r="L12" s="78">
        <f>ROUNDDOWN(E12,0)</f>
        <v>27121</v>
      </c>
      <c r="M12" s="78">
        <f>ROUND(H12,0)</f>
        <v>13910</v>
      </c>
    </row>
    <row r="13" spans="1:13" ht="17.5" customHeight="1" x14ac:dyDescent="0.2">
      <c r="A13" s="22" t="s">
        <v>128</v>
      </c>
      <c r="B13" s="76">
        <f t="shared" ref="B13:B23" si="1">B12</f>
        <v>26</v>
      </c>
      <c r="C13" s="24">
        <f t="shared" ref="C13:D23" si="2">C12</f>
        <v>1098.05</v>
      </c>
      <c r="D13" s="25">
        <f>D12</f>
        <v>0.9</v>
      </c>
      <c r="E13" s="26">
        <f t="shared" ref="E13:E23" si="3">ROUNDDOWN(B13*C13*(1.85-D13),)</f>
        <v>27121</v>
      </c>
      <c r="F13" s="23">
        <v>492</v>
      </c>
      <c r="G13" s="24">
        <f>G12</f>
        <v>25.57</v>
      </c>
      <c r="H13" s="26">
        <f t="shared" ref="H13:H23" si="4">ROUNDDOWN(F13*G13,)</f>
        <v>12580</v>
      </c>
      <c r="I13" s="27">
        <f t="shared" si="0"/>
        <v>39701</v>
      </c>
      <c r="L13" s="78">
        <f t="shared" ref="L13:L23" si="5">ROUNDDOWN(E13,0)</f>
        <v>27121</v>
      </c>
      <c r="M13" s="78">
        <f t="shared" ref="M13:M23" si="6">ROUND(H13,0)</f>
        <v>12580</v>
      </c>
    </row>
    <row r="14" spans="1:13" ht="17.5" customHeight="1" x14ac:dyDescent="0.2">
      <c r="A14" s="22" t="s">
        <v>129</v>
      </c>
      <c r="B14" s="76">
        <f t="shared" si="1"/>
        <v>26</v>
      </c>
      <c r="C14" s="24">
        <f t="shared" si="2"/>
        <v>1098.05</v>
      </c>
      <c r="D14" s="25">
        <f t="shared" si="2"/>
        <v>0.9</v>
      </c>
      <c r="E14" s="26">
        <f t="shared" si="3"/>
        <v>27121</v>
      </c>
      <c r="F14" s="23">
        <v>461</v>
      </c>
      <c r="G14" s="24">
        <f>G13</f>
        <v>25.57</v>
      </c>
      <c r="H14" s="26">
        <f t="shared" si="4"/>
        <v>11787</v>
      </c>
      <c r="I14" s="27">
        <f t="shared" si="0"/>
        <v>38908</v>
      </c>
      <c r="L14" s="78">
        <f t="shared" si="5"/>
        <v>27121</v>
      </c>
      <c r="M14" s="78">
        <f t="shared" si="6"/>
        <v>11787</v>
      </c>
    </row>
    <row r="15" spans="1:13" ht="17.5" customHeight="1" x14ac:dyDescent="0.2">
      <c r="A15" s="22" t="s">
        <v>130</v>
      </c>
      <c r="B15" s="76">
        <f t="shared" si="1"/>
        <v>26</v>
      </c>
      <c r="C15" s="24">
        <f t="shared" si="2"/>
        <v>1098.05</v>
      </c>
      <c r="D15" s="25">
        <f t="shared" si="2"/>
        <v>0.9</v>
      </c>
      <c r="E15" s="26">
        <f t="shared" si="3"/>
        <v>27121</v>
      </c>
      <c r="F15" s="23">
        <v>457</v>
      </c>
      <c r="G15" s="24">
        <v>25.57</v>
      </c>
      <c r="H15" s="26">
        <f t="shared" si="4"/>
        <v>11685</v>
      </c>
      <c r="I15" s="27">
        <f t="shared" si="0"/>
        <v>38806</v>
      </c>
      <c r="L15" s="78">
        <f t="shared" si="5"/>
        <v>27121</v>
      </c>
      <c r="M15" s="78">
        <f t="shared" si="6"/>
        <v>11685</v>
      </c>
    </row>
    <row r="16" spans="1:13" ht="17.5" customHeight="1" x14ac:dyDescent="0.2">
      <c r="A16" s="22" t="s">
        <v>131</v>
      </c>
      <c r="B16" s="76">
        <f t="shared" si="1"/>
        <v>26</v>
      </c>
      <c r="C16" s="24">
        <f t="shared" si="2"/>
        <v>1098.05</v>
      </c>
      <c r="D16" s="25">
        <f t="shared" si="2"/>
        <v>0.9</v>
      </c>
      <c r="E16" s="26">
        <f t="shared" si="3"/>
        <v>27121</v>
      </c>
      <c r="F16" s="23">
        <v>496</v>
      </c>
      <c r="G16" s="24">
        <f>G15</f>
        <v>25.57</v>
      </c>
      <c r="H16" s="26">
        <f t="shared" si="4"/>
        <v>12682</v>
      </c>
      <c r="I16" s="27">
        <f t="shared" si="0"/>
        <v>39803</v>
      </c>
      <c r="L16" s="78">
        <f t="shared" si="5"/>
        <v>27121</v>
      </c>
      <c r="M16" s="78">
        <f t="shared" si="6"/>
        <v>12682</v>
      </c>
    </row>
    <row r="17" spans="1:14" ht="17.5" customHeight="1" x14ac:dyDescent="0.2">
      <c r="A17" s="22" t="s">
        <v>132</v>
      </c>
      <c r="B17" s="76">
        <f t="shared" si="1"/>
        <v>26</v>
      </c>
      <c r="C17" s="24">
        <f t="shared" si="2"/>
        <v>1098.05</v>
      </c>
      <c r="D17" s="25">
        <f t="shared" si="2"/>
        <v>0.9</v>
      </c>
      <c r="E17" s="26">
        <f t="shared" si="3"/>
        <v>27121</v>
      </c>
      <c r="F17" s="23">
        <v>517</v>
      </c>
      <c r="G17" s="24">
        <f>G16</f>
        <v>25.57</v>
      </c>
      <c r="H17" s="26">
        <f t="shared" si="4"/>
        <v>13219</v>
      </c>
      <c r="I17" s="27">
        <f t="shared" si="0"/>
        <v>40340</v>
      </c>
      <c r="L17" s="78">
        <f t="shared" si="5"/>
        <v>27121</v>
      </c>
      <c r="M17" s="78">
        <f t="shared" si="6"/>
        <v>13219</v>
      </c>
    </row>
    <row r="18" spans="1:14" ht="17.5" customHeight="1" x14ac:dyDescent="0.2">
      <c r="A18" s="22" t="s">
        <v>133</v>
      </c>
      <c r="B18" s="76">
        <f t="shared" si="1"/>
        <v>26</v>
      </c>
      <c r="C18" s="24">
        <f t="shared" si="2"/>
        <v>1098.05</v>
      </c>
      <c r="D18" s="25">
        <f t="shared" si="2"/>
        <v>0.9</v>
      </c>
      <c r="E18" s="26">
        <f t="shared" si="3"/>
        <v>27121</v>
      </c>
      <c r="F18" s="23">
        <v>540</v>
      </c>
      <c r="G18" s="24">
        <f>G14</f>
        <v>25.57</v>
      </c>
      <c r="H18" s="26">
        <f t="shared" si="4"/>
        <v>13807</v>
      </c>
      <c r="I18" s="27">
        <f t="shared" si="0"/>
        <v>40928</v>
      </c>
      <c r="L18" s="78">
        <f t="shared" si="5"/>
        <v>27121</v>
      </c>
      <c r="M18" s="78">
        <f t="shared" si="6"/>
        <v>13807</v>
      </c>
    </row>
    <row r="19" spans="1:14" ht="17.5" customHeight="1" x14ac:dyDescent="0.2">
      <c r="A19" s="22" t="s">
        <v>134</v>
      </c>
      <c r="B19" s="76">
        <f t="shared" si="1"/>
        <v>26</v>
      </c>
      <c r="C19" s="24">
        <f t="shared" si="2"/>
        <v>1098.05</v>
      </c>
      <c r="D19" s="25">
        <f t="shared" si="2"/>
        <v>0.9</v>
      </c>
      <c r="E19" s="26">
        <f t="shared" si="3"/>
        <v>27121</v>
      </c>
      <c r="F19" s="23">
        <v>490</v>
      </c>
      <c r="G19" s="24">
        <f>G18</f>
        <v>25.57</v>
      </c>
      <c r="H19" s="26">
        <f t="shared" si="4"/>
        <v>12529</v>
      </c>
      <c r="I19" s="27">
        <f t="shared" si="0"/>
        <v>39650</v>
      </c>
      <c r="L19" s="78">
        <f t="shared" si="5"/>
        <v>27121</v>
      </c>
      <c r="M19" s="78">
        <f t="shared" si="6"/>
        <v>12529</v>
      </c>
    </row>
    <row r="20" spans="1:14" ht="17.5" customHeight="1" x14ac:dyDescent="0.2">
      <c r="A20" s="22" t="s">
        <v>135</v>
      </c>
      <c r="B20" s="76">
        <f t="shared" si="1"/>
        <v>26</v>
      </c>
      <c r="C20" s="24">
        <f t="shared" si="2"/>
        <v>1098.05</v>
      </c>
      <c r="D20" s="25">
        <f t="shared" si="2"/>
        <v>0.9</v>
      </c>
      <c r="E20" s="26">
        <f t="shared" si="3"/>
        <v>27121</v>
      </c>
      <c r="F20" s="23">
        <v>460</v>
      </c>
      <c r="G20" s="24">
        <f>G19</f>
        <v>25.57</v>
      </c>
      <c r="H20" s="26">
        <f t="shared" si="4"/>
        <v>11762</v>
      </c>
      <c r="I20" s="27">
        <f t="shared" si="0"/>
        <v>38883</v>
      </c>
      <c r="L20" s="78">
        <f t="shared" si="5"/>
        <v>27121</v>
      </c>
      <c r="M20" s="78">
        <f t="shared" si="6"/>
        <v>11762</v>
      </c>
    </row>
    <row r="21" spans="1:14" ht="17.5" customHeight="1" x14ac:dyDescent="0.2">
      <c r="A21" s="22" t="s">
        <v>136</v>
      </c>
      <c r="B21" s="76">
        <f t="shared" si="1"/>
        <v>26</v>
      </c>
      <c r="C21" s="24">
        <f t="shared" si="2"/>
        <v>1098.05</v>
      </c>
      <c r="D21" s="25">
        <f t="shared" si="2"/>
        <v>0.9</v>
      </c>
      <c r="E21" s="26">
        <f t="shared" si="3"/>
        <v>27121</v>
      </c>
      <c r="F21" s="23">
        <v>460</v>
      </c>
      <c r="G21" s="24">
        <v>27.14</v>
      </c>
      <c r="H21" s="26">
        <f t="shared" si="4"/>
        <v>12484</v>
      </c>
      <c r="I21" s="27">
        <f t="shared" si="0"/>
        <v>39605</v>
      </c>
      <c r="L21" s="78">
        <f t="shared" si="5"/>
        <v>27121</v>
      </c>
      <c r="M21" s="78">
        <f t="shared" si="6"/>
        <v>12484</v>
      </c>
    </row>
    <row r="22" spans="1:14" ht="17.5" customHeight="1" x14ac:dyDescent="0.2">
      <c r="A22" s="22" t="s">
        <v>137</v>
      </c>
      <c r="B22" s="76">
        <f t="shared" si="1"/>
        <v>26</v>
      </c>
      <c r="C22" s="24">
        <f t="shared" si="2"/>
        <v>1098.05</v>
      </c>
      <c r="D22" s="25">
        <f>D21</f>
        <v>0.9</v>
      </c>
      <c r="E22" s="26">
        <f t="shared" si="3"/>
        <v>27121</v>
      </c>
      <c r="F22" s="23">
        <v>500</v>
      </c>
      <c r="G22" s="24">
        <f>G21</f>
        <v>27.14</v>
      </c>
      <c r="H22" s="26">
        <f t="shared" si="4"/>
        <v>13570</v>
      </c>
      <c r="I22" s="27">
        <f t="shared" si="0"/>
        <v>40691</v>
      </c>
      <c r="L22" s="78">
        <f t="shared" si="5"/>
        <v>27121</v>
      </c>
      <c r="M22" s="78">
        <f t="shared" si="6"/>
        <v>13570</v>
      </c>
    </row>
    <row r="23" spans="1:14" ht="17.5" customHeight="1" thickBot="1" x14ac:dyDescent="0.25">
      <c r="A23" s="28" t="s">
        <v>138</v>
      </c>
      <c r="B23" s="76">
        <f t="shared" si="1"/>
        <v>26</v>
      </c>
      <c r="C23" s="24">
        <f t="shared" si="2"/>
        <v>1098.05</v>
      </c>
      <c r="D23" s="29">
        <f>D22</f>
        <v>0.9</v>
      </c>
      <c r="E23" s="26">
        <f t="shared" si="3"/>
        <v>27121</v>
      </c>
      <c r="F23" s="23">
        <v>520</v>
      </c>
      <c r="G23" s="24">
        <f>G22</f>
        <v>27.14</v>
      </c>
      <c r="H23" s="26">
        <f t="shared" si="4"/>
        <v>14112</v>
      </c>
      <c r="I23" s="27">
        <f>ROUNDDOWN(SUM(E23,H23),0)</f>
        <v>41233</v>
      </c>
      <c r="L23" s="78">
        <f t="shared" si="5"/>
        <v>27121</v>
      </c>
      <c r="M23" s="78">
        <f t="shared" si="6"/>
        <v>14112</v>
      </c>
    </row>
    <row r="24" spans="1:14" ht="17.5" customHeight="1" thickBot="1" x14ac:dyDescent="0.25">
      <c r="A24" s="30" t="s">
        <v>23</v>
      </c>
      <c r="B24" s="31"/>
      <c r="C24" s="32"/>
      <c r="D24" s="32"/>
      <c r="E24" s="33"/>
      <c r="F24" s="34">
        <f>SUM(F12:F23)</f>
        <v>5937</v>
      </c>
      <c r="G24" s="32"/>
      <c r="H24" s="33"/>
      <c r="I24" s="35">
        <f>SUM(I12:I23)</f>
        <v>479579</v>
      </c>
      <c r="J24" s="36" t="s">
        <v>24</v>
      </c>
      <c r="L24" s="75">
        <f>SUM(L12:L23)</f>
        <v>325452</v>
      </c>
      <c r="M24" s="75">
        <f>SUM(M12:M23)</f>
        <v>154127</v>
      </c>
      <c r="N24" s="75">
        <f>SUM(L24:M24)</f>
        <v>479579</v>
      </c>
    </row>
    <row r="25" spans="1:14" ht="17.5" customHeight="1" thickBot="1" x14ac:dyDescent="0.25">
      <c r="A25" s="37"/>
      <c r="B25" s="38"/>
      <c r="C25" s="38"/>
      <c r="D25" s="38"/>
      <c r="E25" s="38"/>
      <c r="F25" s="38"/>
      <c r="G25" s="38"/>
      <c r="H25" s="39"/>
      <c r="I25" s="39"/>
    </row>
    <row r="26" spans="1:14" ht="17.5" customHeight="1" thickTop="1" thickBot="1" x14ac:dyDescent="0.25">
      <c r="F26" s="131" t="s">
        <v>61</v>
      </c>
      <c r="G26" s="132"/>
      <c r="H26" s="40" t="s">
        <v>68</v>
      </c>
      <c r="I26" s="41">
        <f>ROUND(I24/110*100,0)</f>
        <v>435981</v>
      </c>
    </row>
    <row r="27" spans="1:14" ht="18.75" customHeight="1" thickTop="1" x14ac:dyDescent="0.2">
      <c r="G27" s="133"/>
      <c r="H27" s="133"/>
      <c r="I27" s="42"/>
    </row>
    <row r="28" spans="1:14" x14ac:dyDescent="0.2">
      <c r="A28" s="130" t="s">
        <v>25</v>
      </c>
      <c r="B28" s="130"/>
      <c r="C28" s="130"/>
      <c r="D28" s="130"/>
      <c r="E28" s="130"/>
      <c r="F28" s="130"/>
      <c r="G28" s="130"/>
      <c r="H28" s="130"/>
      <c r="I28" s="130"/>
    </row>
    <row r="29" spans="1:14" x14ac:dyDescent="0.2">
      <c r="A29" s="130" t="s">
        <v>26</v>
      </c>
      <c r="B29" s="130"/>
      <c r="C29" s="130"/>
      <c r="D29" s="130"/>
      <c r="E29" s="130"/>
      <c r="F29" s="130"/>
      <c r="G29" s="130"/>
      <c r="H29" s="130"/>
      <c r="I29" s="130"/>
    </row>
    <row r="30" spans="1:14" x14ac:dyDescent="0.2">
      <c r="A30" s="130" t="s">
        <v>27</v>
      </c>
      <c r="B30" s="130"/>
      <c r="C30" s="130"/>
      <c r="D30" s="130"/>
      <c r="E30" s="130"/>
      <c r="F30" s="130"/>
      <c r="G30" s="130"/>
      <c r="H30" s="130"/>
      <c r="I30" s="130"/>
    </row>
    <row r="31" spans="1:14" x14ac:dyDescent="0.2">
      <c r="A31" s="129" t="s">
        <v>77</v>
      </c>
      <c r="B31" s="129"/>
      <c r="C31" s="129"/>
      <c r="D31" s="129"/>
      <c r="E31" s="129"/>
      <c r="F31" s="129"/>
      <c r="G31" s="129"/>
      <c r="H31" s="129"/>
      <c r="I31" s="129"/>
    </row>
    <row r="32" spans="1:14" x14ac:dyDescent="0.2">
      <c r="A32" s="43" t="s">
        <v>28</v>
      </c>
      <c r="B32" s="44"/>
      <c r="C32" s="44"/>
      <c r="D32" s="44"/>
      <c r="E32" s="44"/>
      <c r="F32" s="44"/>
      <c r="G32" s="44"/>
      <c r="H32" s="44"/>
      <c r="I32" s="44"/>
    </row>
    <row r="33" spans="1:13" x14ac:dyDescent="0.2">
      <c r="A33" s="130" t="str">
        <f>"注５：入札金額算定においては，力率は"&amp;TEXT(D12,"#%")&amp;"とする。"</f>
        <v>注５：入札金額算定においては，力率は90%とする。</v>
      </c>
      <c r="B33" s="130"/>
      <c r="C33" s="130"/>
      <c r="D33" s="130"/>
      <c r="E33" s="130"/>
      <c r="F33" s="130"/>
      <c r="G33" s="130"/>
      <c r="H33" s="130"/>
      <c r="I33" s="130"/>
    </row>
    <row r="34" spans="1:13" x14ac:dyDescent="0.2">
      <c r="A34" s="130" t="s">
        <v>29</v>
      </c>
      <c r="B34" s="130"/>
      <c r="C34" s="130"/>
      <c r="D34" s="130"/>
      <c r="E34" s="130"/>
      <c r="F34" s="130"/>
      <c r="G34" s="130"/>
      <c r="H34" s="130"/>
      <c r="I34" s="130"/>
    </row>
    <row r="36" spans="1:13" x14ac:dyDescent="0.2">
      <c r="A36" s="45" t="s">
        <v>30</v>
      </c>
    </row>
    <row r="37" spans="1:13" x14ac:dyDescent="0.2">
      <c r="I37" s="56" t="s">
        <v>49</v>
      </c>
      <c r="J37" s="73" t="s">
        <v>55</v>
      </c>
    </row>
    <row r="38" spans="1:13" ht="21" x14ac:dyDescent="0.2">
      <c r="D38" s="4" t="s">
        <v>60</v>
      </c>
      <c r="E38" s="4"/>
    </row>
    <row r="40" spans="1:13" x14ac:dyDescent="0.2">
      <c r="A40" s="3" t="s">
        <v>126</v>
      </c>
      <c r="G40" s="5" t="s">
        <v>5</v>
      </c>
      <c r="H40" s="6"/>
      <c r="I40" s="5"/>
    </row>
    <row r="41" spans="1:13" x14ac:dyDescent="0.2">
      <c r="A41" s="3" t="s">
        <v>53</v>
      </c>
      <c r="G41" s="38"/>
      <c r="H41" s="55"/>
      <c r="I41" s="38"/>
    </row>
    <row r="42" spans="1:13" x14ac:dyDescent="0.2">
      <c r="A42" s="3" t="s">
        <v>52</v>
      </c>
      <c r="G42" s="38"/>
      <c r="H42" s="55"/>
      <c r="I42" s="38"/>
    </row>
    <row r="43" spans="1:13" ht="13.5" thickBot="1" x14ac:dyDescent="0.25">
      <c r="G43" s="38"/>
      <c r="H43" s="55"/>
      <c r="I43" s="38"/>
    </row>
    <row r="44" spans="1:13" ht="18.75" customHeight="1" x14ac:dyDescent="0.2">
      <c r="A44" s="134" t="s">
        <v>6</v>
      </c>
      <c r="B44" s="136" t="s">
        <v>7</v>
      </c>
      <c r="C44" s="137"/>
      <c r="D44" s="137"/>
      <c r="E44" s="138"/>
      <c r="F44" s="136" t="s">
        <v>8</v>
      </c>
      <c r="G44" s="137"/>
      <c r="H44" s="138"/>
      <c r="I44" s="139" t="s">
        <v>3</v>
      </c>
    </row>
    <row r="45" spans="1:13" ht="18.75" customHeight="1" x14ac:dyDescent="0.2">
      <c r="A45" s="135"/>
      <c r="B45" s="7" t="s">
        <v>4</v>
      </c>
      <c r="C45" s="8" t="s">
        <v>9</v>
      </c>
      <c r="D45" s="9" t="s">
        <v>2</v>
      </c>
      <c r="E45" s="10" t="s">
        <v>7</v>
      </c>
      <c r="F45" s="7" t="s">
        <v>10</v>
      </c>
      <c r="G45" s="8" t="s">
        <v>9</v>
      </c>
      <c r="H45" s="10" t="s">
        <v>8</v>
      </c>
      <c r="I45" s="140"/>
    </row>
    <row r="46" spans="1:13" ht="18.75" customHeight="1" x14ac:dyDescent="0.2">
      <c r="A46" s="135"/>
      <c r="B46" s="12" t="s">
        <v>31</v>
      </c>
      <c r="C46" s="13" t="s">
        <v>12</v>
      </c>
      <c r="D46" s="14" t="s">
        <v>32</v>
      </c>
      <c r="E46" s="15" t="s">
        <v>14</v>
      </c>
      <c r="F46" s="12" t="s">
        <v>33</v>
      </c>
      <c r="G46" s="13" t="s">
        <v>16</v>
      </c>
      <c r="H46" s="15" t="s">
        <v>14</v>
      </c>
      <c r="I46" s="11" t="s">
        <v>14</v>
      </c>
      <c r="L46" s="3" t="s">
        <v>65</v>
      </c>
    </row>
    <row r="47" spans="1:13" ht="36" customHeight="1" x14ac:dyDescent="0.2">
      <c r="A47" s="135"/>
      <c r="B47" s="16" t="s">
        <v>34</v>
      </c>
      <c r="C47" s="17" t="s">
        <v>35</v>
      </c>
      <c r="D47" s="18" t="s">
        <v>36</v>
      </c>
      <c r="E47" s="19" t="s">
        <v>69</v>
      </c>
      <c r="F47" s="16" t="s">
        <v>37</v>
      </c>
      <c r="G47" s="17" t="s">
        <v>38</v>
      </c>
      <c r="H47" s="20" t="s">
        <v>70</v>
      </c>
      <c r="I47" s="21" t="s">
        <v>74</v>
      </c>
      <c r="L47" s="3" t="s">
        <v>66</v>
      </c>
      <c r="M47" s="3" t="s">
        <v>67</v>
      </c>
    </row>
    <row r="48" spans="1:13" ht="17.5" customHeight="1" x14ac:dyDescent="0.2">
      <c r="A48" s="22" t="str">
        <f t="shared" ref="A48:A59" si="7">A12</f>
        <v>令和６年10月</v>
      </c>
      <c r="B48" s="76">
        <v>19</v>
      </c>
      <c r="C48" s="24">
        <f>C12</f>
        <v>1098.05</v>
      </c>
      <c r="D48" s="25">
        <v>0.9</v>
      </c>
      <c r="E48" s="26">
        <f t="shared" ref="E48:E59" si="8">ROUNDDOWN(B48*C48*(1.85-D48),)</f>
        <v>19819</v>
      </c>
      <c r="F48" s="23">
        <v>293</v>
      </c>
      <c r="G48" s="24">
        <f t="shared" ref="G48:G59" si="9">G12</f>
        <v>25.57</v>
      </c>
      <c r="H48" s="26">
        <f>ROUNDDOWN(F48*G48,)</f>
        <v>7492</v>
      </c>
      <c r="I48" s="27">
        <f t="shared" ref="I48:I59" si="10">ROUNDDOWN(SUM(E48,H48),0)</f>
        <v>27311</v>
      </c>
      <c r="L48" s="78">
        <f>ROUND(E48,0)</f>
        <v>19819</v>
      </c>
      <c r="M48" s="78">
        <f>ROUNDDOWN(H48,0)</f>
        <v>7492</v>
      </c>
    </row>
    <row r="49" spans="1:14" ht="17.5" customHeight="1" x14ac:dyDescent="0.2">
      <c r="A49" s="22" t="str">
        <f t="shared" si="7"/>
        <v>令和６年11月</v>
      </c>
      <c r="B49" s="76">
        <f t="shared" ref="B49:B59" si="11">B48</f>
        <v>19</v>
      </c>
      <c r="C49" s="24">
        <f t="shared" ref="C49:D59" si="12">C48</f>
        <v>1098.05</v>
      </c>
      <c r="D49" s="25">
        <f>D48</f>
        <v>0.9</v>
      </c>
      <c r="E49" s="26">
        <f t="shared" si="8"/>
        <v>19819</v>
      </c>
      <c r="F49" s="23">
        <v>265</v>
      </c>
      <c r="G49" s="24">
        <f t="shared" si="9"/>
        <v>25.57</v>
      </c>
      <c r="H49" s="26">
        <f t="shared" ref="H49:H59" si="13">ROUNDDOWN(F49*G49,)</f>
        <v>6776</v>
      </c>
      <c r="I49" s="27">
        <f t="shared" si="10"/>
        <v>26595</v>
      </c>
      <c r="L49" s="78">
        <f t="shared" ref="L49:L59" si="14">ROUND(E49,0)</f>
        <v>19819</v>
      </c>
      <c r="M49" s="78">
        <f t="shared" ref="M49:M59" si="15">ROUNDDOWN(H49,0)</f>
        <v>6776</v>
      </c>
    </row>
    <row r="50" spans="1:14" ht="17.5" customHeight="1" x14ac:dyDescent="0.2">
      <c r="A50" s="22" t="str">
        <f t="shared" si="7"/>
        <v>令和６年12月</v>
      </c>
      <c r="B50" s="76">
        <f t="shared" si="11"/>
        <v>19</v>
      </c>
      <c r="C50" s="24">
        <f t="shared" si="12"/>
        <v>1098.05</v>
      </c>
      <c r="D50" s="25">
        <f t="shared" si="12"/>
        <v>0.9</v>
      </c>
      <c r="E50" s="26">
        <f t="shared" si="8"/>
        <v>19819</v>
      </c>
      <c r="F50" s="23">
        <v>254</v>
      </c>
      <c r="G50" s="24">
        <f t="shared" si="9"/>
        <v>25.57</v>
      </c>
      <c r="H50" s="26">
        <f t="shared" si="13"/>
        <v>6494</v>
      </c>
      <c r="I50" s="27">
        <f t="shared" si="10"/>
        <v>26313</v>
      </c>
      <c r="L50" s="78">
        <f t="shared" si="14"/>
        <v>19819</v>
      </c>
      <c r="M50" s="78">
        <f t="shared" si="15"/>
        <v>6494</v>
      </c>
    </row>
    <row r="51" spans="1:14" ht="17.5" customHeight="1" x14ac:dyDescent="0.2">
      <c r="A51" s="22" t="str">
        <f t="shared" si="7"/>
        <v>令和７年１月</v>
      </c>
      <c r="B51" s="76">
        <f t="shared" si="11"/>
        <v>19</v>
      </c>
      <c r="C51" s="24">
        <f t="shared" si="12"/>
        <v>1098.05</v>
      </c>
      <c r="D51" s="25">
        <f t="shared" si="12"/>
        <v>0.9</v>
      </c>
      <c r="E51" s="26">
        <f t="shared" si="8"/>
        <v>19819</v>
      </c>
      <c r="F51" s="23">
        <v>252</v>
      </c>
      <c r="G51" s="24">
        <f t="shared" si="9"/>
        <v>25.57</v>
      </c>
      <c r="H51" s="26">
        <f t="shared" si="13"/>
        <v>6443</v>
      </c>
      <c r="I51" s="27">
        <f t="shared" si="10"/>
        <v>26262</v>
      </c>
      <c r="L51" s="78">
        <f t="shared" si="14"/>
        <v>19819</v>
      </c>
      <c r="M51" s="78">
        <f t="shared" si="15"/>
        <v>6443</v>
      </c>
    </row>
    <row r="52" spans="1:14" ht="17.5" customHeight="1" x14ac:dyDescent="0.2">
      <c r="A52" s="22" t="str">
        <f t="shared" si="7"/>
        <v>令和７年２月</v>
      </c>
      <c r="B52" s="76">
        <f t="shared" si="11"/>
        <v>19</v>
      </c>
      <c r="C52" s="24">
        <f t="shared" si="12"/>
        <v>1098.05</v>
      </c>
      <c r="D52" s="25">
        <f t="shared" si="12"/>
        <v>0.9</v>
      </c>
      <c r="E52" s="26">
        <f t="shared" si="8"/>
        <v>19819</v>
      </c>
      <c r="F52" s="23">
        <v>268</v>
      </c>
      <c r="G52" s="24">
        <f t="shared" si="9"/>
        <v>25.57</v>
      </c>
      <c r="H52" s="26">
        <f t="shared" si="13"/>
        <v>6852</v>
      </c>
      <c r="I52" s="27">
        <f t="shared" si="10"/>
        <v>26671</v>
      </c>
      <c r="L52" s="78">
        <f t="shared" si="14"/>
        <v>19819</v>
      </c>
      <c r="M52" s="78">
        <f t="shared" si="15"/>
        <v>6852</v>
      </c>
    </row>
    <row r="53" spans="1:14" ht="17.5" customHeight="1" x14ac:dyDescent="0.2">
      <c r="A53" s="22" t="str">
        <f t="shared" si="7"/>
        <v>令和７年３月</v>
      </c>
      <c r="B53" s="76">
        <f t="shared" si="11"/>
        <v>19</v>
      </c>
      <c r="C53" s="24">
        <f t="shared" si="12"/>
        <v>1098.05</v>
      </c>
      <c r="D53" s="25">
        <f t="shared" si="12"/>
        <v>0.9</v>
      </c>
      <c r="E53" s="26">
        <f t="shared" si="8"/>
        <v>19819</v>
      </c>
      <c r="F53" s="23">
        <v>285</v>
      </c>
      <c r="G53" s="24">
        <f t="shared" si="9"/>
        <v>25.57</v>
      </c>
      <c r="H53" s="26">
        <f t="shared" si="13"/>
        <v>7287</v>
      </c>
      <c r="I53" s="27">
        <f t="shared" si="10"/>
        <v>27106</v>
      </c>
      <c r="L53" s="78">
        <f t="shared" si="14"/>
        <v>19819</v>
      </c>
      <c r="M53" s="78">
        <f t="shared" si="15"/>
        <v>7287</v>
      </c>
    </row>
    <row r="54" spans="1:14" ht="17.5" customHeight="1" x14ac:dyDescent="0.2">
      <c r="A54" s="22" t="str">
        <f t="shared" si="7"/>
        <v>令和７年４月</v>
      </c>
      <c r="B54" s="76">
        <f t="shared" si="11"/>
        <v>19</v>
      </c>
      <c r="C54" s="24">
        <f t="shared" si="12"/>
        <v>1098.05</v>
      </c>
      <c r="D54" s="25">
        <f t="shared" si="12"/>
        <v>0.9</v>
      </c>
      <c r="E54" s="26">
        <f t="shared" si="8"/>
        <v>19819</v>
      </c>
      <c r="F54" s="23">
        <v>290</v>
      </c>
      <c r="G54" s="24">
        <f t="shared" si="9"/>
        <v>25.57</v>
      </c>
      <c r="H54" s="26">
        <f t="shared" si="13"/>
        <v>7415</v>
      </c>
      <c r="I54" s="27">
        <f t="shared" si="10"/>
        <v>27234</v>
      </c>
      <c r="L54" s="78">
        <f t="shared" si="14"/>
        <v>19819</v>
      </c>
      <c r="M54" s="78">
        <f t="shared" si="15"/>
        <v>7415</v>
      </c>
    </row>
    <row r="55" spans="1:14" ht="17.5" customHeight="1" x14ac:dyDescent="0.2">
      <c r="A55" s="22" t="str">
        <f t="shared" si="7"/>
        <v>令和７年５月</v>
      </c>
      <c r="B55" s="76">
        <f t="shared" si="11"/>
        <v>19</v>
      </c>
      <c r="C55" s="24">
        <f t="shared" si="12"/>
        <v>1098.05</v>
      </c>
      <c r="D55" s="25">
        <f t="shared" si="12"/>
        <v>0.9</v>
      </c>
      <c r="E55" s="26">
        <f t="shared" si="8"/>
        <v>19819</v>
      </c>
      <c r="F55" s="23">
        <v>270</v>
      </c>
      <c r="G55" s="24">
        <f t="shared" si="9"/>
        <v>25.57</v>
      </c>
      <c r="H55" s="26">
        <f t="shared" si="13"/>
        <v>6903</v>
      </c>
      <c r="I55" s="27">
        <f t="shared" si="10"/>
        <v>26722</v>
      </c>
      <c r="L55" s="78">
        <f t="shared" si="14"/>
        <v>19819</v>
      </c>
      <c r="M55" s="78">
        <f t="shared" si="15"/>
        <v>6903</v>
      </c>
    </row>
    <row r="56" spans="1:14" ht="17.5" customHeight="1" x14ac:dyDescent="0.2">
      <c r="A56" s="22" t="str">
        <f t="shared" si="7"/>
        <v>令和７年６月</v>
      </c>
      <c r="B56" s="76">
        <f t="shared" si="11"/>
        <v>19</v>
      </c>
      <c r="C56" s="24">
        <f t="shared" si="12"/>
        <v>1098.05</v>
      </c>
      <c r="D56" s="25">
        <f t="shared" si="12"/>
        <v>0.9</v>
      </c>
      <c r="E56" s="26">
        <f t="shared" si="8"/>
        <v>19819</v>
      </c>
      <c r="F56" s="23">
        <v>250</v>
      </c>
      <c r="G56" s="24">
        <f t="shared" si="9"/>
        <v>25.57</v>
      </c>
      <c r="H56" s="26">
        <f t="shared" si="13"/>
        <v>6392</v>
      </c>
      <c r="I56" s="27">
        <f t="shared" si="10"/>
        <v>26211</v>
      </c>
      <c r="L56" s="78">
        <f t="shared" si="14"/>
        <v>19819</v>
      </c>
      <c r="M56" s="78">
        <f t="shared" si="15"/>
        <v>6392</v>
      </c>
    </row>
    <row r="57" spans="1:14" ht="17.5" customHeight="1" x14ac:dyDescent="0.2">
      <c r="A57" s="22" t="str">
        <f t="shared" si="7"/>
        <v>令和７年７月</v>
      </c>
      <c r="B57" s="76">
        <f t="shared" si="11"/>
        <v>19</v>
      </c>
      <c r="C57" s="24">
        <f t="shared" si="12"/>
        <v>1098.05</v>
      </c>
      <c r="D57" s="25">
        <f t="shared" si="12"/>
        <v>0.9</v>
      </c>
      <c r="E57" s="26">
        <f t="shared" si="8"/>
        <v>19819</v>
      </c>
      <c r="F57" s="23">
        <v>250</v>
      </c>
      <c r="G57" s="24">
        <f t="shared" si="9"/>
        <v>27.14</v>
      </c>
      <c r="H57" s="26">
        <f t="shared" si="13"/>
        <v>6785</v>
      </c>
      <c r="I57" s="27">
        <f t="shared" si="10"/>
        <v>26604</v>
      </c>
      <c r="L57" s="78">
        <f t="shared" si="14"/>
        <v>19819</v>
      </c>
      <c r="M57" s="78">
        <f t="shared" si="15"/>
        <v>6785</v>
      </c>
    </row>
    <row r="58" spans="1:14" ht="17.5" customHeight="1" x14ac:dyDescent="0.2">
      <c r="A58" s="22" t="str">
        <f t="shared" si="7"/>
        <v>令和７年８月</v>
      </c>
      <c r="B58" s="76">
        <f t="shared" si="11"/>
        <v>19</v>
      </c>
      <c r="C58" s="24">
        <f t="shared" si="12"/>
        <v>1098.05</v>
      </c>
      <c r="D58" s="25">
        <f t="shared" si="12"/>
        <v>0.9</v>
      </c>
      <c r="E58" s="26">
        <f t="shared" si="8"/>
        <v>19819</v>
      </c>
      <c r="F58" s="23">
        <v>270</v>
      </c>
      <c r="G58" s="24">
        <f t="shared" si="9"/>
        <v>27.14</v>
      </c>
      <c r="H58" s="26">
        <f t="shared" si="13"/>
        <v>7327</v>
      </c>
      <c r="I58" s="27">
        <f t="shared" si="10"/>
        <v>27146</v>
      </c>
      <c r="L58" s="78">
        <f t="shared" si="14"/>
        <v>19819</v>
      </c>
      <c r="M58" s="78">
        <f t="shared" si="15"/>
        <v>7327</v>
      </c>
    </row>
    <row r="59" spans="1:14" ht="17.5" customHeight="1" thickBot="1" x14ac:dyDescent="0.25">
      <c r="A59" s="28" t="str">
        <f t="shared" si="7"/>
        <v>令和７年９月</v>
      </c>
      <c r="B59" s="76">
        <f t="shared" si="11"/>
        <v>19</v>
      </c>
      <c r="C59" s="24">
        <f t="shared" si="12"/>
        <v>1098.05</v>
      </c>
      <c r="D59" s="29">
        <f>D58</f>
        <v>0.9</v>
      </c>
      <c r="E59" s="26">
        <f t="shared" si="8"/>
        <v>19819</v>
      </c>
      <c r="F59" s="23">
        <v>290</v>
      </c>
      <c r="G59" s="24">
        <f t="shared" si="9"/>
        <v>27.14</v>
      </c>
      <c r="H59" s="26">
        <f t="shared" si="13"/>
        <v>7870</v>
      </c>
      <c r="I59" s="27">
        <f t="shared" si="10"/>
        <v>27689</v>
      </c>
      <c r="L59" s="78">
        <f t="shared" si="14"/>
        <v>19819</v>
      </c>
      <c r="M59" s="78">
        <f t="shared" si="15"/>
        <v>7870</v>
      </c>
    </row>
    <row r="60" spans="1:14" ht="17.5" customHeight="1" thickBot="1" x14ac:dyDescent="0.25">
      <c r="A60" s="30" t="s">
        <v>23</v>
      </c>
      <c r="B60" s="31"/>
      <c r="C60" s="32"/>
      <c r="D60" s="32"/>
      <c r="E60" s="33"/>
      <c r="F60" s="34">
        <f>SUM(F48:F59)</f>
        <v>3237</v>
      </c>
      <c r="G60" s="32"/>
      <c r="H60" s="33"/>
      <c r="I60" s="35">
        <f>SUM(I48:I59)</f>
        <v>321864</v>
      </c>
      <c r="J60" s="36" t="s">
        <v>24</v>
      </c>
      <c r="L60" s="75">
        <f>SUM(L48:L59)</f>
        <v>237828</v>
      </c>
      <c r="M60" s="75">
        <f>SUM(M48:M59)</f>
        <v>84036</v>
      </c>
      <c r="N60" s="75">
        <f>SUM(L60:M60)</f>
        <v>321864</v>
      </c>
    </row>
    <row r="61" spans="1:14" ht="17.5" customHeight="1" thickBot="1" x14ac:dyDescent="0.25">
      <c r="A61" s="37"/>
      <c r="B61" s="38"/>
      <c r="C61" s="38"/>
      <c r="D61" s="38"/>
      <c r="E61" s="38"/>
      <c r="F61" s="38"/>
      <c r="G61" s="38"/>
      <c r="H61" s="39"/>
      <c r="I61" s="39"/>
    </row>
    <row r="62" spans="1:14" ht="17.5" customHeight="1" thickTop="1" thickBot="1" x14ac:dyDescent="0.25">
      <c r="F62" s="131" t="s">
        <v>61</v>
      </c>
      <c r="G62" s="132"/>
      <c r="H62" s="40" t="s">
        <v>68</v>
      </c>
      <c r="I62" s="41">
        <f>ROUNDUP(I60/110*100,0)</f>
        <v>292604</v>
      </c>
    </row>
    <row r="63" spans="1:14" ht="18.75" customHeight="1" thickTop="1" x14ac:dyDescent="0.2">
      <c r="G63" s="133"/>
      <c r="H63" s="133"/>
      <c r="I63" s="42"/>
    </row>
    <row r="64" spans="1:14" x14ac:dyDescent="0.2">
      <c r="A64" s="130" t="s">
        <v>25</v>
      </c>
      <c r="B64" s="130"/>
      <c r="C64" s="130"/>
      <c r="D64" s="130"/>
      <c r="E64" s="130"/>
      <c r="F64" s="130"/>
      <c r="G64" s="130"/>
      <c r="H64" s="130"/>
      <c r="I64" s="130"/>
    </row>
    <row r="65" spans="1:10" x14ac:dyDescent="0.2">
      <c r="A65" s="130" t="s">
        <v>26</v>
      </c>
      <c r="B65" s="130"/>
      <c r="C65" s="130"/>
      <c r="D65" s="130"/>
      <c r="E65" s="130"/>
      <c r="F65" s="130"/>
      <c r="G65" s="130"/>
      <c r="H65" s="130"/>
      <c r="I65" s="130"/>
    </row>
    <row r="66" spans="1:10" x14ac:dyDescent="0.2">
      <c r="A66" s="130" t="s">
        <v>27</v>
      </c>
      <c r="B66" s="130"/>
      <c r="C66" s="130"/>
      <c r="D66" s="130"/>
      <c r="E66" s="130"/>
      <c r="F66" s="130"/>
      <c r="G66" s="130"/>
      <c r="H66" s="130"/>
      <c r="I66" s="130"/>
    </row>
    <row r="67" spans="1:10" x14ac:dyDescent="0.2">
      <c r="A67" s="129" t="s">
        <v>77</v>
      </c>
      <c r="B67" s="129"/>
      <c r="C67" s="129"/>
      <c r="D67" s="129"/>
      <c r="E67" s="129"/>
      <c r="F67" s="129"/>
      <c r="G67" s="129"/>
      <c r="H67" s="129"/>
      <c r="I67" s="129"/>
    </row>
    <row r="68" spans="1:10" x14ac:dyDescent="0.2">
      <c r="A68" s="43" t="s">
        <v>28</v>
      </c>
      <c r="B68" s="44"/>
      <c r="C68" s="44"/>
      <c r="D68" s="44"/>
      <c r="E68" s="44"/>
      <c r="F68" s="44"/>
      <c r="G68" s="44"/>
      <c r="H68" s="44"/>
      <c r="I68" s="44"/>
    </row>
    <row r="69" spans="1:10" x14ac:dyDescent="0.2">
      <c r="A69" s="130" t="str">
        <f>"注５：入札金額算定においては，力率は"&amp;TEXT(D48,"#%")&amp;"とする。"</f>
        <v>注５：入札金額算定においては，力率は90%とする。</v>
      </c>
      <c r="B69" s="130"/>
      <c r="C69" s="130"/>
      <c r="D69" s="130"/>
      <c r="E69" s="130"/>
      <c r="F69" s="130"/>
      <c r="G69" s="130"/>
      <c r="H69" s="130"/>
      <c r="I69" s="130"/>
    </row>
    <row r="70" spans="1:10" x14ac:dyDescent="0.2">
      <c r="A70" s="130" t="s">
        <v>29</v>
      </c>
      <c r="B70" s="130"/>
      <c r="C70" s="130"/>
      <c r="D70" s="130"/>
      <c r="E70" s="130"/>
      <c r="F70" s="130"/>
      <c r="G70" s="130"/>
      <c r="H70" s="130"/>
      <c r="I70" s="130"/>
    </row>
    <row r="72" spans="1:10" x14ac:dyDescent="0.2">
      <c r="A72" s="45" t="s">
        <v>30</v>
      </c>
    </row>
    <row r="73" spans="1:10" x14ac:dyDescent="0.2">
      <c r="I73" s="56" t="s">
        <v>49</v>
      </c>
      <c r="J73" s="73" t="s">
        <v>56</v>
      </c>
    </row>
    <row r="74" spans="1:10" ht="21" x14ac:dyDescent="0.2">
      <c r="D74" s="4" t="s">
        <v>60</v>
      </c>
      <c r="E74" s="4"/>
    </row>
    <row r="76" spans="1:10" x14ac:dyDescent="0.2">
      <c r="A76" s="3" t="s">
        <v>126</v>
      </c>
      <c r="G76" s="5" t="s">
        <v>5</v>
      </c>
      <c r="H76" s="6"/>
      <c r="I76" s="5"/>
    </row>
    <row r="77" spans="1:10" x14ac:dyDescent="0.2">
      <c r="A77" s="3" t="s">
        <v>72</v>
      </c>
      <c r="G77" s="38"/>
      <c r="H77" s="55"/>
      <c r="I77" s="38"/>
    </row>
    <row r="78" spans="1:10" x14ac:dyDescent="0.2">
      <c r="A78" s="3" t="s">
        <v>52</v>
      </c>
      <c r="G78" s="38"/>
      <c r="H78" s="55"/>
      <c r="I78" s="38"/>
    </row>
    <row r="79" spans="1:10" ht="13.5" thickBot="1" x14ac:dyDescent="0.25">
      <c r="G79" s="38"/>
      <c r="H79" s="55"/>
      <c r="I79" s="38"/>
    </row>
    <row r="80" spans="1:10" ht="18.75" customHeight="1" x14ac:dyDescent="0.2">
      <c r="A80" s="134" t="s">
        <v>6</v>
      </c>
      <c r="B80" s="136" t="s">
        <v>7</v>
      </c>
      <c r="C80" s="137"/>
      <c r="D80" s="137"/>
      <c r="E80" s="138"/>
      <c r="F80" s="136" t="s">
        <v>8</v>
      </c>
      <c r="G80" s="137"/>
      <c r="H80" s="138"/>
      <c r="I80" s="139" t="s">
        <v>3</v>
      </c>
    </row>
    <row r="81" spans="1:14" ht="18.75" customHeight="1" x14ac:dyDescent="0.2">
      <c r="A81" s="135"/>
      <c r="B81" s="7" t="s">
        <v>4</v>
      </c>
      <c r="C81" s="8" t="s">
        <v>9</v>
      </c>
      <c r="D81" s="9" t="s">
        <v>2</v>
      </c>
      <c r="E81" s="10" t="s">
        <v>7</v>
      </c>
      <c r="F81" s="7" t="s">
        <v>10</v>
      </c>
      <c r="G81" s="8" t="s">
        <v>9</v>
      </c>
      <c r="H81" s="10" t="s">
        <v>8</v>
      </c>
      <c r="I81" s="140"/>
    </row>
    <row r="82" spans="1:14" ht="18.75" customHeight="1" x14ac:dyDescent="0.2">
      <c r="A82" s="135"/>
      <c r="B82" s="12" t="s">
        <v>31</v>
      </c>
      <c r="C82" s="13" t="s">
        <v>12</v>
      </c>
      <c r="D82" s="14" t="s">
        <v>32</v>
      </c>
      <c r="E82" s="15" t="s">
        <v>14</v>
      </c>
      <c r="F82" s="12" t="s">
        <v>33</v>
      </c>
      <c r="G82" s="13" t="s">
        <v>16</v>
      </c>
      <c r="H82" s="15" t="s">
        <v>14</v>
      </c>
      <c r="I82" s="11" t="s">
        <v>14</v>
      </c>
      <c r="L82" s="3" t="s">
        <v>65</v>
      </c>
    </row>
    <row r="83" spans="1:14" ht="36" customHeight="1" x14ac:dyDescent="0.2">
      <c r="A83" s="135"/>
      <c r="B83" s="16" t="s">
        <v>34</v>
      </c>
      <c r="C83" s="17" t="s">
        <v>35</v>
      </c>
      <c r="D83" s="18" t="s">
        <v>36</v>
      </c>
      <c r="E83" s="19" t="s">
        <v>69</v>
      </c>
      <c r="F83" s="16" t="s">
        <v>37</v>
      </c>
      <c r="G83" s="17" t="s">
        <v>38</v>
      </c>
      <c r="H83" s="20" t="s">
        <v>70</v>
      </c>
      <c r="I83" s="21" t="s">
        <v>51</v>
      </c>
      <c r="L83" s="3" t="s">
        <v>66</v>
      </c>
      <c r="M83" s="3" t="s">
        <v>67</v>
      </c>
    </row>
    <row r="84" spans="1:14" ht="17.5" customHeight="1" x14ac:dyDescent="0.2">
      <c r="A84" s="22" t="str">
        <f t="shared" ref="A84:A95" si="16">A48</f>
        <v>令和６年10月</v>
      </c>
      <c r="B84" s="76">
        <v>14</v>
      </c>
      <c r="C84" s="24">
        <f>C48</f>
        <v>1098.05</v>
      </c>
      <c r="D84" s="25">
        <v>0.9</v>
      </c>
      <c r="E84" s="26">
        <f t="shared" ref="E84:E95" si="17">ROUNDDOWN(B84*C84*(1.85-D84),)</f>
        <v>14604</v>
      </c>
      <c r="F84" s="23">
        <v>438</v>
      </c>
      <c r="G84" s="24">
        <f t="shared" ref="G84:G95" si="18">G48</f>
        <v>25.57</v>
      </c>
      <c r="H84" s="26">
        <f>ROUNDDOWN(F84*G84,)</f>
        <v>11199</v>
      </c>
      <c r="I84" s="27">
        <f t="shared" ref="I84:I95" si="19">ROUNDDOWN(SUM(E84,H84),0)</f>
        <v>25803</v>
      </c>
      <c r="L84" s="78">
        <f>ROUNDDOWN(E84,0)</f>
        <v>14604</v>
      </c>
      <c r="M84" s="78">
        <f>ROUNDDOWN(H84,0)</f>
        <v>11199</v>
      </c>
    </row>
    <row r="85" spans="1:14" ht="17.5" customHeight="1" x14ac:dyDescent="0.2">
      <c r="A85" s="22" t="str">
        <f t="shared" si="16"/>
        <v>令和６年11月</v>
      </c>
      <c r="B85" s="76">
        <f t="shared" ref="B85:B95" si="20">B84</f>
        <v>14</v>
      </c>
      <c r="C85" s="24">
        <f t="shared" ref="C85:D95" si="21">C84</f>
        <v>1098.05</v>
      </c>
      <c r="D85" s="25">
        <f>D84</f>
        <v>0.9</v>
      </c>
      <c r="E85" s="26">
        <f t="shared" si="17"/>
        <v>14604</v>
      </c>
      <c r="F85" s="23">
        <v>395</v>
      </c>
      <c r="G85" s="24">
        <f t="shared" si="18"/>
        <v>25.57</v>
      </c>
      <c r="H85" s="26">
        <f t="shared" ref="H85:H95" si="22">ROUNDDOWN(F85*G85,)</f>
        <v>10100</v>
      </c>
      <c r="I85" s="27">
        <f t="shared" si="19"/>
        <v>24704</v>
      </c>
      <c r="L85" s="78">
        <f t="shared" ref="L85:L95" si="23">ROUNDDOWN(E85,0)</f>
        <v>14604</v>
      </c>
      <c r="M85" s="78">
        <f t="shared" ref="M85:M95" si="24">ROUNDDOWN(H85,0)</f>
        <v>10100</v>
      </c>
    </row>
    <row r="86" spans="1:14" ht="17.5" customHeight="1" x14ac:dyDescent="0.2">
      <c r="A86" s="22" t="str">
        <f t="shared" si="16"/>
        <v>令和６年12月</v>
      </c>
      <c r="B86" s="76">
        <f t="shared" si="20"/>
        <v>14</v>
      </c>
      <c r="C86" s="24">
        <f t="shared" si="21"/>
        <v>1098.05</v>
      </c>
      <c r="D86" s="25">
        <f t="shared" si="21"/>
        <v>0.9</v>
      </c>
      <c r="E86" s="26">
        <f t="shared" si="17"/>
        <v>14604</v>
      </c>
      <c r="F86" s="23">
        <v>322</v>
      </c>
      <c r="G86" s="24">
        <f t="shared" si="18"/>
        <v>25.57</v>
      </c>
      <c r="H86" s="26">
        <f t="shared" si="22"/>
        <v>8233</v>
      </c>
      <c r="I86" s="27">
        <f t="shared" si="19"/>
        <v>22837</v>
      </c>
      <c r="L86" s="78">
        <f t="shared" si="23"/>
        <v>14604</v>
      </c>
      <c r="M86" s="78">
        <f t="shared" si="24"/>
        <v>8233</v>
      </c>
    </row>
    <row r="87" spans="1:14" ht="17.5" customHeight="1" x14ac:dyDescent="0.2">
      <c r="A87" s="22" t="str">
        <f t="shared" si="16"/>
        <v>令和７年１月</v>
      </c>
      <c r="B87" s="76">
        <f t="shared" si="20"/>
        <v>14</v>
      </c>
      <c r="C87" s="24">
        <f t="shared" si="21"/>
        <v>1098.05</v>
      </c>
      <c r="D87" s="25">
        <f t="shared" si="21"/>
        <v>0.9</v>
      </c>
      <c r="E87" s="26">
        <f t="shared" si="17"/>
        <v>14604</v>
      </c>
      <c r="F87" s="23">
        <v>314</v>
      </c>
      <c r="G87" s="24">
        <f t="shared" si="18"/>
        <v>25.57</v>
      </c>
      <c r="H87" s="26">
        <f t="shared" si="22"/>
        <v>8028</v>
      </c>
      <c r="I87" s="27">
        <f t="shared" si="19"/>
        <v>22632</v>
      </c>
      <c r="L87" s="78">
        <f t="shared" si="23"/>
        <v>14604</v>
      </c>
      <c r="M87" s="78">
        <f t="shared" si="24"/>
        <v>8028</v>
      </c>
    </row>
    <row r="88" spans="1:14" ht="17.5" customHeight="1" x14ac:dyDescent="0.2">
      <c r="A88" s="22" t="str">
        <f t="shared" si="16"/>
        <v>令和７年２月</v>
      </c>
      <c r="B88" s="76">
        <f t="shared" si="20"/>
        <v>14</v>
      </c>
      <c r="C88" s="24">
        <f t="shared" si="21"/>
        <v>1098.05</v>
      </c>
      <c r="D88" s="25">
        <f t="shared" si="21"/>
        <v>0.9</v>
      </c>
      <c r="E88" s="26">
        <f t="shared" si="17"/>
        <v>14604</v>
      </c>
      <c r="F88" s="23">
        <v>333</v>
      </c>
      <c r="G88" s="24">
        <f t="shared" si="18"/>
        <v>25.57</v>
      </c>
      <c r="H88" s="26">
        <f t="shared" si="22"/>
        <v>8514</v>
      </c>
      <c r="I88" s="27">
        <f t="shared" si="19"/>
        <v>23118</v>
      </c>
      <c r="L88" s="78">
        <f t="shared" si="23"/>
        <v>14604</v>
      </c>
      <c r="M88" s="78">
        <f t="shared" si="24"/>
        <v>8514</v>
      </c>
    </row>
    <row r="89" spans="1:14" ht="17.5" customHeight="1" x14ac:dyDescent="0.2">
      <c r="A89" s="22" t="str">
        <f t="shared" si="16"/>
        <v>令和７年３月</v>
      </c>
      <c r="B89" s="76">
        <f t="shared" si="20"/>
        <v>14</v>
      </c>
      <c r="C89" s="24">
        <f t="shared" si="21"/>
        <v>1098.05</v>
      </c>
      <c r="D89" s="25">
        <f t="shared" si="21"/>
        <v>0.9</v>
      </c>
      <c r="E89" s="26">
        <f t="shared" si="17"/>
        <v>14604</v>
      </c>
      <c r="F89" s="23">
        <v>352</v>
      </c>
      <c r="G89" s="24">
        <f t="shared" si="18"/>
        <v>25.57</v>
      </c>
      <c r="H89" s="26">
        <f t="shared" si="22"/>
        <v>9000</v>
      </c>
      <c r="I89" s="27">
        <f t="shared" si="19"/>
        <v>23604</v>
      </c>
      <c r="L89" s="78">
        <f t="shared" si="23"/>
        <v>14604</v>
      </c>
      <c r="M89" s="78">
        <f t="shared" si="24"/>
        <v>9000</v>
      </c>
    </row>
    <row r="90" spans="1:14" ht="17.5" customHeight="1" x14ac:dyDescent="0.2">
      <c r="A90" s="22" t="str">
        <f t="shared" si="16"/>
        <v>令和７年４月</v>
      </c>
      <c r="B90" s="76">
        <f t="shared" si="20"/>
        <v>14</v>
      </c>
      <c r="C90" s="24">
        <f t="shared" si="21"/>
        <v>1098.05</v>
      </c>
      <c r="D90" s="25">
        <f t="shared" si="21"/>
        <v>0.9</v>
      </c>
      <c r="E90" s="26">
        <f t="shared" si="17"/>
        <v>14604</v>
      </c>
      <c r="F90" s="23">
        <v>440</v>
      </c>
      <c r="G90" s="24">
        <f t="shared" si="18"/>
        <v>25.57</v>
      </c>
      <c r="H90" s="26">
        <f t="shared" si="22"/>
        <v>11250</v>
      </c>
      <c r="I90" s="27">
        <f t="shared" si="19"/>
        <v>25854</v>
      </c>
      <c r="L90" s="78">
        <f t="shared" si="23"/>
        <v>14604</v>
      </c>
      <c r="M90" s="78">
        <f t="shared" si="24"/>
        <v>11250</v>
      </c>
    </row>
    <row r="91" spans="1:14" ht="17.5" customHeight="1" x14ac:dyDescent="0.2">
      <c r="A91" s="22" t="str">
        <f t="shared" si="16"/>
        <v>令和７年５月</v>
      </c>
      <c r="B91" s="76">
        <f t="shared" si="20"/>
        <v>14</v>
      </c>
      <c r="C91" s="24">
        <f t="shared" si="21"/>
        <v>1098.05</v>
      </c>
      <c r="D91" s="25">
        <f t="shared" si="21"/>
        <v>0.9</v>
      </c>
      <c r="E91" s="26">
        <f t="shared" si="17"/>
        <v>14604</v>
      </c>
      <c r="F91" s="23">
        <v>400</v>
      </c>
      <c r="G91" s="24">
        <f t="shared" si="18"/>
        <v>25.57</v>
      </c>
      <c r="H91" s="26">
        <f t="shared" si="22"/>
        <v>10228</v>
      </c>
      <c r="I91" s="27">
        <f t="shared" si="19"/>
        <v>24832</v>
      </c>
      <c r="L91" s="78">
        <f t="shared" si="23"/>
        <v>14604</v>
      </c>
      <c r="M91" s="78">
        <f t="shared" si="24"/>
        <v>10228</v>
      </c>
    </row>
    <row r="92" spans="1:14" ht="17.5" customHeight="1" x14ac:dyDescent="0.2">
      <c r="A92" s="22" t="str">
        <f t="shared" si="16"/>
        <v>令和７年６月</v>
      </c>
      <c r="B92" s="76">
        <f t="shared" si="20"/>
        <v>14</v>
      </c>
      <c r="C92" s="24">
        <f t="shared" si="21"/>
        <v>1098.05</v>
      </c>
      <c r="D92" s="25">
        <f t="shared" si="21"/>
        <v>0.9</v>
      </c>
      <c r="E92" s="26">
        <f t="shared" si="17"/>
        <v>14604</v>
      </c>
      <c r="F92" s="23">
        <v>320</v>
      </c>
      <c r="G92" s="24">
        <f t="shared" si="18"/>
        <v>25.57</v>
      </c>
      <c r="H92" s="26">
        <f t="shared" si="22"/>
        <v>8182</v>
      </c>
      <c r="I92" s="27">
        <f t="shared" si="19"/>
        <v>22786</v>
      </c>
      <c r="L92" s="78">
        <f t="shared" si="23"/>
        <v>14604</v>
      </c>
      <c r="M92" s="78">
        <f t="shared" si="24"/>
        <v>8182</v>
      </c>
    </row>
    <row r="93" spans="1:14" ht="17.5" customHeight="1" x14ac:dyDescent="0.2">
      <c r="A93" s="22" t="str">
        <f t="shared" si="16"/>
        <v>令和７年７月</v>
      </c>
      <c r="B93" s="76">
        <f t="shared" si="20"/>
        <v>14</v>
      </c>
      <c r="C93" s="24">
        <f t="shared" si="21"/>
        <v>1098.05</v>
      </c>
      <c r="D93" s="25">
        <f t="shared" si="21"/>
        <v>0.9</v>
      </c>
      <c r="E93" s="26">
        <f t="shared" si="17"/>
        <v>14604</v>
      </c>
      <c r="F93" s="23">
        <v>310</v>
      </c>
      <c r="G93" s="24">
        <f t="shared" si="18"/>
        <v>27.14</v>
      </c>
      <c r="H93" s="26">
        <f t="shared" si="22"/>
        <v>8413</v>
      </c>
      <c r="I93" s="27">
        <f t="shared" si="19"/>
        <v>23017</v>
      </c>
      <c r="L93" s="78">
        <f t="shared" si="23"/>
        <v>14604</v>
      </c>
      <c r="M93" s="78">
        <f t="shared" si="24"/>
        <v>8413</v>
      </c>
    </row>
    <row r="94" spans="1:14" ht="17.5" customHeight="1" x14ac:dyDescent="0.2">
      <c r="A94" s="22" t="str">
        <f t="shared" si="16"/>
        <v>令和７年８月</v>
      </c>
      <c r="B94" s="76">
        <f t="shared" si="20"/>
        <v>14</v>
      </c>
      <c r="C94" s="24">
        <f t="shared" si="21"/>
        <v>1098.05</v>
      </c>
      <c r="D94" s="25">
        <f t="shared" si="21"/>
        <v>0.9</v>
      </c>
      <c r="E94" s="26">
        <f t="shared" si="17"/>
        <v>14604</v>
      </c>
      <c r="F94" s="23">
        <v>330</v>
      </c>
      <c r="G94" s="24">
        <f t="shared" si="18"/>
        <v>27.14</v>
      </c>
      <c r="H94" s="26">
        <f t="shared" si="22"/>
        <v>8956</v>
      </c>
      <c r="I94" s="27">
        <f t="shared" si="19"/>
        <v>23560</v>
      </c>
      <c r="L94" s="78">
        <f t="shared" si="23"/>
        <v>14604</v>
      </c>
      <c r="M94" s="78">
        <f t="shared" si="24"/>
        <v>8956</v>
      </c>
    </row>
    <row r="95" spans="1:14" ht="17.5" customHeight="1" thickBot="1" x14ac:dyDescent="0.25">
      <c r="A95" s="28" t="str">
        <f t="shared" si="16"/>
        <v>令和７年９月</v>
      </c>
      <c r="B95" s="76">
        <f t="shared" si="20"/>
        <v>14</v>
      </c>
      <c r="C95" s="24">
        <f t="shared" si="21"/>
        <v>1098.05</v>
      </c>
      <c r="D95" s="29">
        <f>D94</f>
        <v>0.9</v>
      </c>
      <c r="E95" s="26">
        <f t="shared" si="17"/>
        <v>14604</v>
      </c>
      <c r="F95" s="23">
        <v>350</v>
      </c>
      <c r="G95" s="24">
        <f t="shared" si="18"/>
        <v>27.14</v>
      </c>
      <c r="H95" s="26">
        <f t="shared" si="22"/>
        <v>9499</v>
      </c>
      <c r="I95" s="27">
        <f t="shared" si="19"/>
        <v>24103</v>
      </c>
      <c r="L95" s="78">
        <f t="shared" si="23"/>
        <v>14604</v>
      </c>
      <c r="M95" s="78">
        <f t="shared" si="24"/>
        <v>9499</v>
      </c>
    </row>
    <row r="96" spans="1:14" ht="17.5" customHeight="1" thickBot="1" x14ac:dyDescent="0.25">
      <c r="A96" s="30" t="s">
        <v>23</v>
      </c>
      <c r="B96" s="31"/>
      <c r="C96" s="32"/>
      <c r="D96" s="32"/>
      <c r="E96" s="33"/>
      <c r="F96" s="34">
        <f>SUM(F84:F95)</f>
        <v>4304</v>
      </c>
      <c r="G96" s="32"/>
      <c r="H96" s="33"/>
      <c r="I96" s="35">
        <f>SUM(I84:I95)</f>
        <v>286850</v>
      </c>
      <c r="J96" s="36" t="s">
        <v>24</v>
      </c>
      <c r="L96" s="75">
        <f>SUM(L84:L95)</f>
        <v>175248</v>
      </c>
      <c r="M96" s="75">
        <f>SUM(M84:M95)</f>
        <v>111602</v>
      </c>
      <c r="N96" s="75">
        <f>SUM(L96:M96)</f>
        <v>286850</v>
      </c>
    </row>
    <row r="97" spans="1:10" ht="17.5" customHeight="1" thickBot="1" x14ac:dyDescent="0.25">
      <c r="A97" s="37"/>
      <c r="B97" s="38"/>
      <c r="C97" s="38"/>
      <c r="D97" s="38"/>
      <c r="E97" s="38"/>
      <c r="F97" s="38"/>
      <c r="G97" s="38"/>
      <c r="H97" s="39"/>
      <c r="I97" s="39"/>
    </row>
    <row r="98" spans="1:10" ht="17.5" customHeight="1" thickTop="1" thickBot="1" x14ac:dyDescent="0.25">
      <c r="F98" s="131" t="s">
        <v>61</v>
      </c>
      <c r="G98" s="132"/>
      <c r="H98" s="40" t="s">
        <v>68</v>
      </c>
      <c r="I98" s="41">
        <f>ROUND(I96/110*100,0)</f>
        <v>260773</v>
      </c>
    </row>
    <row r="99" spans="1:10" ht="18.75" customHeight="1" thickTop="1" x14ac:dyDescent="0.2">
      <c r="G99" s="133"/>
      <c r="H99" s="133"/>
      <c r="I99" s="42"/>
    </row>
    <row r="100" spans="1:10" x14ac:dyDescent="0.2">
      <c r="A100" s="130" t="s">
        <v>25</v>
      </c>
      <c r="B100" s="130"/>
      <c r="C100" s="130"/>
      <c r="D100" s="130"/>
      <c r="E100" s="130"/>
      <c r="F100" s="130"/>
      <c r="G100" s="130"/>
      <c r="H100" s="130"/>
      <c r="I100" s="130"/>
    </row>
    <row r="101" spans="1:10" x14ac:dyDescent="0.2">
      <c r="A101" s="130" t="s">
        <v>26</v>
      </c>
      <c r="B101" s="130"/>
      <c r="C101" s="130"/>
      <c r="D101" s="130"/>
      <c r="E101" s="130"/>
      <c r="F101" s="130"/>
      <c r="G101" s="130"/>
      <c r="H101" s="130"/>
      <c r="I101" s="130"/>
    </row>
    <row r="102" spans="1:10" x14ac:dyDescent="0.2">
      <c r="A102" s="130" t="s">
        <v>27</v>
      </c>
      <c r="B102" s="130"/>
      <c r="C102" s="130"/>
      <c r="D102" s="130"/>
      <c r="E102" s="130"/>
      <c r="F102" s="130"/>
      <c r="G102" s="130"/>
      <c r="H102" s="130"/>
      <c r="I102" s="130"/>
    </row>
    <row r="103" spans="1:10" x14ac:dyDescent="0.2">
      <c r="A103" s="129" t="s">
        <v>77</v>
      </c>
      <c r="B103" s="129"/>
      <c r="C103" s="129"/>
      <c r="D103" s="129"/>
      <c r="E103" s="129"/>
      <c r="F103" s="129"/>
      <c r="G103" s="129"/>
      <c r="H103" s="129"/>
      <c r="I103" s="129"/>
    </row>
    <row r="104" spans="1:10" x14ac:dyDescent="0.2">
      <c r="A104" s="43" t="s">
        <v>28</v>
      </c>
      <c r="B104" s="44"/>
      <c r="C104" s="44"/>
      <c r="D104" s="44"/>
      <c r="E104" s="44"/>
      <c r="F104" s="44"/>
      <c r="G104" s="44"/>
      <c r="H104" s="44"/>
      <c r="I104" s="44"/>
    </row>
    <row r="105" spans="1:10" x14ac:dyDescent="0.2">
      <c r="A105" s="130" t="str">
        <f>"注５：入札金額算定においては，力率は"&amp;TEXT(D84,"#%")&amp;"とする。"</f>
        <v>注５：入札金額算定においては，力率は90%とする。</v>
      </c>
      <c r="B105" s="130"/>
      <c r="C105" s="130"/>
      <c r="D105" s="130"/>
      <c r="E105" s="130"/>
      <c r="F105" s="130"/>
      <c r="G105" s="130"/>
      <c r="H105" s="130"/>
      <c r="I105" s="130"/>
    </row>
    <row r="106" spans="1:10" x14ac:dyDescent="0.2">
      <c r="A106" s="130" t="s">
        <v>29</v>
      </c>
      <c r="B106" s="130"/>
      <c r="C106" s="130"/>
      <c r="D106" s="130"/>
      <c r="E106" s="130"/>
      <c r="F106" s="130"/>
      <c r="G106" s="130"/>
      <c r="H106" s="130"/>
      <c r="I106" s="130"/>
    </row>
    <row r="108" spans="1:10" x14ac:dyDescent="0.2">
      <c r="A108" s="45" t="s">
        <v>30</v>
      </c>
    </row>
    <row r="109" spans="1:10" x14ac:dyDescent="0.2">
      <c r="I109" s="56" t="s">
        <v>49</v>
      </c>
      <c r="J109" s="73" t="s">
        <v>57</v>
      </c>
    </row>
    <row r="110" spans="1:10" ht="21" x14ac:dyDescent="0.2">
      <c r="D110" s="4" t="s">
        <v>60</v>
      </c>
      <c r="E110" s="4"/>
    </row>
    <row r="112" spans="1:10" x14ac:dyDescent="0.2">
      <c r="A112" s="3" t="s">
        <v>126</v>
      </c>
      <c r="G112" s="5" t="s">
        <v>5</v>
      </c>
      <c r="H112" s="6"/>
      <c r="I112" s="5"/>
    </row>
    <row r="113" spans="1:13" x14ac:dyDescent="0.2">
      <c r="A113" s="3" t="s">
        <v>73</v>
      </c>
      <c r="G113" s="38"/>
      <c r="H113" s="55"/>
      <c r="I113" s="38"/>
    </row>
    <row r="114" spans="1:13" x14ac:dyDescent="0.2">
      <c r="A114" s="3" t="s">
        <v>52</v>
      </c>
      <c r="G114" s="38"/>
      <c r="H114" s="55"/>
      <c r="I114" s="38"/>
    </row>
    <row r="115" spans="1:13" ht="13.5" thickBot="1" x14ac:dyDescent="0.25"/>
    <row r="116" spans="1:13" ht="18.75" customHeight="1" x14ac:dyDescent="0.2">
      <c r="A116" s="134" t="s">
        <v>6</v>
      </c>
      <c r="B116" s="136" t="s">
        <v>7</v>
      </c>
      <c r="C116" s="137"/>
      <c r="D116" s="137"/>
      <c r="E116" s="138"/>
      <c r="F116" s="136" t="s">
        <v>8</v>
      </c>
      <c r="G116" s="137"/>
      <c r="H116" s="138"/>
      <c r="I116" s="139" t="s">
        <v>3</v>
      </c>
    </row>
    <row r="117" spans="1:13" ht="18.75" customHeight="1" x14ac:dyDescent="0.2">
      <c r="A117" s="135"/>
      <c r="B117" s="7" t="s">
        <v>4</v>
      </c>
      <c r="C117" s="8" t="s">
        <v>9</v>
      </c>
      <c r="D117" s="9" t="s">
        <v>2</v>
      </c>
      <c r="E117" s="10" t="s">
        <v>7</v>
      </c>
      <c r="F117" s="7" t="s">
        <v>10</v>
      </c>
      <c r="G117" s="8" t="s">
        <v>9</v>
      </c>
      <c r="H117" s="10" t="s">
        <v>8</v>
      </c>
      <c r="I117" s="140"/>
    </row>
    <row r="118" spans="1:13" ht="18.75" customHeight="1" x14ac:dyDescent="0.2">
      <c r="A118" s="135"/>
      <c r="B118" s="12" t="s">
        <v>31</v>
      </c>
      <c r="C118" s="13" t="s">
        <v>12</v>
      </c>
      <c r="D118" s="14" t="s">
        <v>32</v>
      </c>
      <c r="E118" s="15" t="s">
        <v>14</v>
      </c>
      <c r="F118" s="12" t="s">
        <v>33</v>
      </c>
      <c r="G118" s="13" t="s">
        <v>16</v>
      </c>
      <c r="H118" s="15" t="s">
        <v>14</v>
      </c>
      <c r="I118" s="11" t="s">
        <v>14</v>
      </c>
      <c r="L118" s="3" t="s">
        <v>65</v>
      </c>
    </row>
    <row r="119" spans="1:13" ht="36" customHeight="1" x14ac:dyDescent="0.2">
      <c r="A119" s="135"/>
      <c r="B119" s="16" t="s">
        <v>34</v>
      </c>
      <c r="C119" s="17" t="s">
        <v>35</v>
      </c>
      <c r="D119" s="18" t="s">
        <v>36</v>
      </c>
      <c r="E119" s="19" t="s">
        <v>69</v>
      </c>
      <c r="F119" s="16" t="s">
        <v>37</v>
      </c>
      <c r="G119" s="17" t="s">
        <v>38</v>
      </c>
      <c r="H119" s="20" t="s">
        <v>70</v>
      </c>
      <c r="I119" s="21" t="s">
        <v>51</v>
      </c>
      <c r="L119" s="3" t="s">
        <v>66</v>
      </c>
      <c r="M119" s="3" t="s">
        <v>67</v>
      </c>
    </row>
    <row r="120" spans="1:13" ht="17.5" customHeight="1" x14ac:dyDescent="0.2">
      <c r="A120" s="22" t="str">
        <f t="shared" ref="A120:A131" si="25">A84</f>
        <v>令和６年10月</v>
      </c>
      <c r="B120" s="76">
        <v>14</v>
      </c>
      <c r="C120" s="24">
        <f>C84</f>
        <v>1098.05</v>
      </c>
      <c r="D120" s="25">
        <v>0.9</v>
      </c>
      <c r="E120" s="26">
        <f t="shared" ref="E120:E131" si="26">ROUNDDOWN(B120*C120*(1.85-D120),)</f>
        <v>14604</v>
      </c>
      <c r="F120" s="23">
        <v>321</v>
      </c>
      <c r="G120" s="24">
        <f t="shared" ref="G120:G131" si="27">G84</f>
        <v>25.57</v>
      </c>
      <c r="H120" s="26">
        <f t="shared" ref="H120:H131" si="28">ROUNDDOWN(F120*G120,)</f>
        <v>8207</v>
      </c>
      <c r="I120" s="27">
        <f t="shared" ref="I120:I131" si="29">ROUNDDOWN(SUM(E120,H120),0)</f>
        <v>22811</v>
      </c>
      <c r="L120" s="78">
        <f>ROUNDDOWN(E120,0)</f>
        <v>14604</v>
      </c>
      <c r="M120" s="78">
        <f>ROUNDDOWN(H120,0)</f>
        <v>8207</v>
      </c>
    </row>
    <row r="121" spans="1:13" ht="17.5" customHeight="1" x14ac:dyDescent="0.2">
      <c r="A121" s="22" t="str">
        <f t="shared" si="25"/>
        <v>令和６年11月</v>
      </c>
      <c r="B121" s="76">
        <f t="shared" ref="B121:B131" si="30">B120</f>
        <v>14</v>
      </c>
      <c r="C121" s="24">
        <f t="shared" ref="C121:D131" si="31">C120</f>
        <v>1098.05</v>
      </c>
      <c r="D121" s="25">
        <f>D120</f>
        <v>0.9</v>
      </c>
      <c r="E121" s="26">
        <f t="shared" si="26"/>
        <v>14604</v>
      </c>
      <c r="F121" s="23">
        <v>424</v>
      </c>
      <c r="G121" s="24">
        <f t="shared" si="27"/>
        <v>25.57</v>
      </c>
      <c r="H121" s="26">
        <f t="shared" si="28"/>
        <v>10841</v>
      </c>
      <c r="I121" s="27">
        <f t="shared" si="29"/>
        <v>25445</v>
      </c>
      <c r="L121" s="78">
        <f t="shared" ref="L121:L131" si="32">ROUNDDOWN(E121,0)</f>
        <v>14604</v>
      </c>
      <c r="M121" s="78">
        <f t="shared" ref="M121:M131" si="33">ROUNDDOWN(H121,0)</f>
        <v>10841</v>
      </c>
    </row>
    <row r="122" spans="1:13" ht="17.5" customHeight="1" x14ac:dyDescent="0.2">
      <c r="A122" s="22" t="str">
        <f t="shared" si="25"/>
        <v>令和６年12月</v>
      </c>
      <c r="B122" s="76">
        <f t="shared" si="30"/>
        <v>14</v>
      </c>
      <c r="C122" s="24">
        <f t="shared" si="31"/>
        <v>1098.05</v>
      </c>
      <c r="D122" s="25">
        <f t="shared" si="31"/>
        <v>0.9</v>
      </c>
      <c r="E122" s="26">
        <f t="shared" si="26"/>
        <v>14604</v>
      </c>
      <c r="F122" s="23">
        <v>453</v>
      </c>
      <c r="G122" s="24">
        <f t="shared" si="27"/>
        <v>25.57</v>
      </c>
      <c r="H122" s="26">
        <f t="shared" si="28"/>
        <v>11583</v>
      </c>
      <c r="I122" s="27">
        <f t="shared" si="29"/>
        <v>26187</v>
      </c>
      <c r="L122" s="78">
        <f t="shared" si="32"/>
        <v>14604</v>
      </c>
      <c r="M122" s="78">
        <f t="shared" si="33"/>
        <v>11583</v>
      </c>
    </row>
    <row r="123" spans="1:13" ht="17.5" customHeight="1" x14ac:dyDescent="0.2">
      <c r="A123" s="22" t="str">
        <f t="shared" si="25"/>
        <v>令和７年１月</v>
      </c>
      <c r="B123" s="76">
        <f t="shared" si="30"/>
        <v>14</v>
      </c>
      <c r="C123" s="24">
        <f t="shared" si="31"/>
        <v>1098.05</v>
      </c>
      <c r="D123" s="25">
        <f t="shared" si="31"/>
        <v>0.9</v>
      </c>
      <c r="E123" s="26">
        <f t="shared" si="26"/>
        <v>14604</v>
      </c>
      <c r="F123" s="23">
        <v>516</v>
      </c>
      <c r="G123" s="24">
        <f t="shared" si="27"/>
        <v>25.57</v>
      </c>
      <c r="H123" s="26">
        <f t="shared" si="28"/>
        <v>13194</v>
      </c>
      <c r="I123" s="27">
        <f t="shared" si="29"/>
        <v>27798</v>
      </c>
      <c r="L123" s="78">
        <f t="shared" si="32"/>
        <v>14604</v>
      </c>
      <c r="M123" s="78">
        <f t="shared" si="33"/>
        <v>13194</v>
      </c>
    </row>
    <row r="124" spans="1:13" ht="17.5" customHeight="1" x14ac:dyDescent="0.2">
      <c r="A124" s="22" t="str">
        <f t="shared" si="25"/>
        <v>令和７年２月</v>
      </c>
      <c r="B124" s="76">
        <f t="shared" si="30"/>
        <v>14</v>
      </c>
      <c r="C124" s="24">
        <f t="shared" si="31"/>
        <v>1098.05</v>
      </c>
      <c r="D124" s="25">
        <f t="shared" si="31"/>
        <v>0.9</v>
      </c>
      <c r="E124" s="26">
        <f t="shared" si="26"/>
        <v>14604</v>
      </c>
      <c r="F124" s="23">
        <v>507</v>
      </c>
      <c r="G124" s="24">
        <f t="shared" si="27"/>
        <v>25.57</v>
      </c>
      <c r="H124" s="26">
        <f t="shared" si="28"/>
        <v>12963</v>
      </c>
      <c r="I124" s="27">
        <f t="shared" si="29"/>
        <v>27567</v>
      </c>
      <c r="L124" s="78">
        <f t="shared" si="32"/>
        <v>14604</v>
      </c>
      <c r="M124" s="78">
        <f t="shared" si="33"/>
        <v>12963</v>
      </c>
    </row>
    <row r="125" spans="1:13" ht="17.5" customHeight="1" x14ac:dyDescent="0.2">
      <c r="A125" s="22" t="str">
        <f t="shared" si="25"/>
        <v>令和７年３月</v>
      </c>
      <c r="B125" s="76">
        <f t="shared" si="30"/>
        <v>14</v>
      </c>
      <c r="C125" s="24">
        <f t="shared" si="31"/>
        <v>1098.05</v>
      </c>
      <c r="D125" s="25">
        <f t="shared" si="31"/>
        <v>0.9</v>
      </c>
      <c r="E125" s="26">
        <f t="shared" si="26"/>
        <v>14604</v>
      </c>
      <c r="F125" s="23">
        <v>440</v>
      </c>
      <c r="G125" s="24">
        <f t="shared" si="27"/>
        <v>25.57</v>
      </c>
      <c r="H125" s="26">
        <f t="shared" si="28"/>
        <v>11250</v>
      </c>
      <c r="I125" s="27">
        <f t="shared" si="29"/>
        <v>25854</v>
      </c>
      <c r="L125" s="78">
        <f t="shared" si="32"/>
        <v>14604</v>
      </c>
      <c r="M125" s="78">
        <f t="shared" si="33"/>
        <v>11250</v>
      </c>
    </row>
    <row r="126" spans="1:13" ht="17.5" customHeight="1" x14ac:dyDescent="0.2">
      <c r="A126" s="22" t="str">
        <f t="shared" si="25"/>
        <v>令和７年４月</v>
      </c>
      <c r="B126" s="76">
        <f t="shared" si="30"/>
        <v>14</v>
      </c>
      <c r="C126" s="24">
        <f t="shared" si="31"/>
        <v>1098.05</v>
      </c>
      <c r="D126" s="25">
        <f t="shared" si="31"/>
        <v>0.9</v>
      </c>
      <c r="E126" s="26">
        <f t="shared" si="26"/>
        <v>14604</v>
      </c>
      <c r="F126" s="23">
        <v>381</v>
      </c>
      <c r="G126" s="24">
        <f t="shared" si="27"/>
        <v>25.57</v>
      </c>
      <c r="H126" s="26">
        <f t="shared" si="28"/>
        <v>9742</v>
      </c>
      <c r="I126" s="27">
        <f t="shared" si="29"/>
        <v>24346</v>
      </c>
      <c r="L126" s="78">
        <f t="shared" si="32"/>
        <v>14604</v>
      </c>
      <c r="M126" s="78">
        <f t="shared" si="33"/>
        <v>9742</v>
      </c>
    </row>
    <row r="127" spans="1:13" ht="17.5" customHeight="1" x14ac:dyDescent="0.2">
      <c r="A127" s="22" t="str">
        <f t="shared" si="25"/>
        <v>令和７年５月</v>
      </c>
      <c r="B127" s="76">
        <f t="shared" si="30"/>
        <v>14</v>
      </c>
      <c r="C127" s="24">
        <f t="shared" si="31"/>
        <v>1098.05</v>
      </c>
      <c r="D127" s="25">
        <f t="shared" si="31"/>
        <v>0.9</v>
      </c>
      <c r="E127" s="26">
        <f t="shared" si="26"/>
        <v>14604</v>
      </c>
      <c r="F127" s="23">
        <v>323</v>
      </c>
      <c r="G127" s="24">
        <f t="shared" si="27"/>
        <v>25.57</v>
      </c>
      <c r="H127" s="26">
        <f t="shared" si="28"/>
        <v>8259</v>
      </c>
      <c r="I127" s="27">
        <f t="shared" si="29"/>
        <v>22863</v>
      </c>
      <c r="L127" s="78">
        <f t="shared" si="32"/>
        <v>14604</v>
      </c>
      <c r="M127" s="78">
        <f t="shared" si="33"/>
        <v>8259</v>
      </c>
    </row>
    <row r="128" spans="1:13" ht="17.5" customHeight="1" x14ac:dyDescent="0.2">
      <c r="A128" s="22" t="str">
        <f t="shared" si="25"/>
        <v>令和７年６月</v>
      </c>
      <c r="B128" s="76">
        <f t="shared" si="30"/>
        <v>14</v>
      </c>
      <c r="C128" s="24">
        <f t="shared" si="31"/>
        <v>1098.05</v>
      </c>
      <c r="D128" s="25">
        <f t="shared" si="31"/>
        <v>0.9</v>
      </c>
      <c r="E128" s="26">
        <f t="shared" si="26"/>
        <v>14604</v>
      </c>
      <c r="F128" s="23">
        <v>310</v>
      </c>
      <c r="G128" s="24">
        <f t="shared" si="27"/>
        <v>25.57</v>
      </c>
      <c r="H128" s="26">
        <f t="shared" si="28"/>
        <v>7926</v>
      </c>
      <c r="I128" s="27">
        <f t="shared" si="29"/>
        <v>22530</v>
      </c>
      <c r="L128" s="78">
        <f t="shared" si="32"/>
        <v>14604</v>
      </c>
      <c r="M128" s="78">
        <f t="shared" si="33"/>
        <v>7926</v>
      </c>
    </row>
    <row r="129" spans="1:14" ht="17.5" customHeight="1" x14ac:dyDescent="0.2">
      <c r="A129" s="22" t="str">
        <f t="shared" si="25"/>
        <v>令和７年７月</v>
      </c>
      <c r="B129" s="76">
        <f t="shared" si="30"/>
        <v>14</v>
      </c>
      <c r="C129" s="24">
        <f t="shared" si="31"/>
        <v>1098.05</v>
      </c>
      <c r="D129" s="25">
        <f t="shared" si="31"/>
        <v>0.9</v>
      </c>
      <c r="E129" s="26">
        <f t="shared" si="26"/>
        <v>14604</v>
      </c>
      <c r="F129" s="23">
        <v>308</v>
      </c>
      <c r="G129" s="24">
        <f t="shared" si="27"/>
        <v>27.14</v>
      </c>
      <c r="H129" s="26">
        <f t="shared" si="28"/>
        <v>8359</v>
      </c>
      <c r="I129" s="27">
        <f t="shared" si="29"/>
        <v>22963</v>
      </c>
      <c r="L129" s="78">
        <f t="shared" si="32"/>
        <v>14604</v>
      </c>
      <c r="M129" s="78">
        <f t="shared" si="33"/>
        <v>8359</v>
      </c>
    </row>
    <row r="130" spans="1:14" ht="17.5" customHeight="1" x14ac:dyDescent="0.2">
      <c r="A130" s="22" t="str">
        <f t="shared" si="25"/>
        <v>令和７年８月</v>
      </c>
      <c r="B130" s="76">
        <f t="shared" si="30"/>
        <v>14</v>
      </c>
      <c r="C130" s="24">
        <f t="shared" si="31"/>
        <v>1098.05</v>
      </c>
      <c r="D130" s="25">
        <f t="shared" si="31"/>
        <v>0.9</v>
      </c>
      <c r="E130" s="26">
        <f t="shared" si="26"/>
        <v>14604</v>
      </c>
      <c r="F130" s="23">
        <v>332</v>
      </c>
      <c r="G130" s="24">
        <f t="shared" si="27"/>
        <v>27.14</v>
      </c>
      <c r="H130" s="26">
        <f t="shared" si="28"/>
        <v>9010</v>
      </c>
      <c r="I130" s="27">
        <f t="shared" si="29"/>
        <v>23614</v>
      </c>
      <c r="L130" s="78">
        <f t="shared" si="32"/>
        <v>14604</v>
      </c>
      <c r="M130" s="78">
        <f t="shared" si="33"/>
        <v>9010</v>
      </c>
    </row>
    <row r="131" spans="1:14" ht="17.5" customHeight="1" thickBot="1" x14ac:dyDescent="0.25">
      <c r="A131" s="28" t="str">
        <f t="shared" si="25"/>
        <v>令和７年９月</v>
      </c>
      <c r="B131" s="76">
        <f t="shared" si="30"/>
        <v>14</v>
      </c>
      <c r="C131" s="24">
        <f t="shared" si="31"/>
        <v>1098.05</v>
      </c>
      <c r="D131" s="29">
        <f>D130</f>
        <v>0.9</v>
      </c>
      <c r="E131" s="26">
        <f t="shared" si="26"/>
        <v>14604</v>
      </c>
      <c r="F131" s="23">
        <v>344</v>
      </c>
      <c r="G131" s="24">
        <f t="shared" si="27"/>
        <v>27.14</v>
      </c>
      <c r="H131" s="26">
        <f t="shared" si="28"/>
        <v>9336</v>
      </c>
      <c r="I131" s="27">
        <f t="shared" si="29"/>
        <v>23940</v>
      </c>
      <c r="L131" s="78">
        <f t="shared" si="32"/>
        <v>14604</v>
      </c>
      <c r="M131" s="78">
        <f t="shared" si="33"/>
        <v>9336</v>
      </c>
    </row>
    <row r="132" spans="1:14" ht="17.5" customHeight="1" thickBot="1" x14ac:dyDescent="0.25">
      <c r="A132" s="30" t="s">
        <v>23</v>
      </c>
      <c r="B132" s="31"/>
      <c r="C132" s="32"/>
      <c r="D132" s="32"/>
      <c r="E132" s="33"/>
      <c r="F132" s="34">
        <f>SUM(F120:F131)</f>
        <v>4659</v>
      </c>
      <c r="G132" s="32"/>
      <c r="H132" s="33"/>
      <c r="I132" s="35">
        <f>SUM(I120:I131)</f>
        <v>295918</v>
      </c>
      <c r="J132" s="36" t="s">
        <v>24</v>
      </c>
      <c r="L132" s="75">
        <f>SUM(L120:L131)</f>
        <v>175248</v>
      </c>
      <c r="M132" s="75">
        <f>SUM(M120:M131)</f>
        <v>120670</v>
      </c>
      <c r="N132" s="75">
        <f>SUM(L132:M132)</f>
        <v>295918</v>
      </c>
    </row>
    <row r="133" spans="1:14" ht="17.5" customHeight="1" thickBot="1" x14ac:dyDescent="0.25">
      <c r="A133" s="37"/>
      <c r="B133" s="38"/>
      <c r="C133" s="38"/>
      <c r="D133" s="38"/>
      <c r="E133" s="38"/>
      <c r="F133" s="38"/>
      <c r="G133" s="38"/>
      <c r="H133" s="39"/>
      <c r="I133" s="39"/>
    </row>
    <row r="134" spans="1:14" ht="17.5" customHeight="1" thickTop="1" thickBot="1" x14ac:dyDescent="0.25">
      <c r="F134" s="131" t="s">
        <v>61</v>
      </c>
      <c r="G134" s="132"/>
      <c r="H134" s="40" t="s">
        <v>68</v>
      </c>
      <c r="I134" s="41">
        <f>ROUND(I132/110*100,0)</f>
        <v>269016</v>
      </c>
    </row>
    <row r="135" spans="1:14" ht="18.75" customHeight="1" thickTop="1" x14ac:dyDescent="0.2">
      <c r="G135" s="133"/>
      <c r="H135" s="133"/>
      <c r="I135" s="42"/>
    </row>
    <row r="136" spans="1:14" x14ac:dyDescent="0.2">
      <c r="A136" s="130" t="s">
        <v>25</v>
      </c>
      <c r="B136" s="130"/>
      <c r="C136" s="130"/>
      <c r="D136" s="130"/>
      <c r="E136" s="130"/>
      <c r="F136" s="130"/>
      <c r="G136" s="130"/>
      <c r="H136" s="130"/>
      <c r="I136" s="130"/>
    </row>
    <row r="137" spans="1:14" x14ac:dyDescent="0.2">
      <c r="A137" s="130" t="s">
        <v>26</v>
      </c>
      <c r="B137" s="130"/>
      <c r="C137" s="130"/>
      <c r="D137" s="130"/>
      <c r="E137" s="130"/>
      <c r="F137" s="130"/>
      <c r="G137" s="130"/>
      <c r="H137" s="130"/>
      <c r="I137" s="130"/>
    </row>
    <row r="138" spans="1:14" x14ac:dyDescent="0.2">
      <c r="A138" s="130" t="s">
        <v>27</v>
      </c>
      <c r="B138" s="130"/>
      <c r="C138" s="130"/>
      <c r="D138" s="130"/>
      <c r="E138" s="130"/>
      <c r="F138" s="130"/>
      <c r="G138" s="130"/>
      <c r="H138" s="130"/>
      <c r="I138" s="130"/>
    </row>
    <row r="139" spans="1:14" x14ac:dyDescent="0.2">
      <c r="A139" s="129" t="s">
        <v>77</v>
      </c>
      <c r="B139" s="129"/>
      <c r="C139" s="129"/>
      <c r="D139" s="129"/>
      <c r="E139" s="129"/>
      <c r="F139" s="129"/>
      <c r="G139" s="129"/>
      <c r="H139" s="129"/>
      <c r="I139" s="129"/>
    </row>
    <row r="140" spans="1:14" x14ac:dyDescent="0.2">
      <c r="A140" s="43" t="s">
        <v>28</v>
      </c>
      <c r="B140" s="44"/>
      <c r="C140" s="44"/>
      <c r="D140" s="44"/>
      <c r="E140" s="44"/>
      <c r="F140" s="44"/>
      <c r="G140" s="44"/>
      <c r="H140" s="44"/>
      <c r="I140" s="44"/>
    </row>
    <row r="141" spans="1:14" x14ac:dyDescent="0.2">
      <c r="A141" s="130" t="str">
        <f>"注５：入札金額算定においては，力率は"&amp;TEXT(D120,"#%")&amp;"とする。"</f>
        <v>注５：入札金額算定においては，力率は90%とする。</v>
      </c>
      <c r="B141" s="130"/>
      <c r="C141" s="130"/>
      <c r="D141" s="130"/>
      <c r="E141" s="130"/>
      <c r="F141" s="130"/>
      <c r="G141" s="130"/>
      <c r="H141" s="130"/>
      <c r="I141" s="130"/>
    </row>
    <row r="142" spans="1:14" x14ac:dyDescent="0.2">
      <c r="A142" s="130" t="s">
        <v>29</v>
      </c>
      <c r="B142" s="130"/>
      <c r="C142" s="130"/>
      <c r="D142" s="130"/>
      <c r="E142" s="130"/>
      <c r="F142" s="130"/>
      <c r="G142" s="130"/>
      <c r="H142" s="130"/>
      <c r="I142" s="130"/>
    </row>
    <row r="144" spans="1:14" x14ac:dyDescent="0.2">
      <c r="A144" s="45" t="s">
        <v>30</v>
      </c>
    </row>
    <row r="145" spans="1:13" x14ac:dyDescent="0.2">
      <c r="I145" s="56" t="s">
        <v>49</v>
      </c>
      <c r="J145" s="73" t="s">
        <v>85</v>
      </c>
    </row>
    <row r="146" spans="1:13" ht="21" x14ac:dyDescent="0.2">
      <c r="D146" s="4" t="s">
        <v>60</v>
      </c>
      <c r="E146" s="4"/>
    </row>
    <row r="148" spans="1:13" x14ac:dyDescent="0.2">
      <c r="A148" s="3" t="s">
        <v>126</v>
      </c>
      <c r="G148" s="5" t="s">
        <v>5</v>
      </c>
      <c r="H148" s="6"/>
      <c r="I148" s="5"/>
    </row>
    <row r="149" spans="1:13" x14ac:dyDescent="0.2">
      <c r="A149" s="3" t="s">
        <v>79</v>
      </c>
      <c r="H149" s="84"/>
    </row>
    <row r="150" spans="1:13" x14ac:dyDescent="0.2">
      <c r="A150" s="3" t="s">
        <v>80</v>
      </c>
      <c r="H150" s="84"/>
    </row>
    <row r="151" spans="1:13" ht="13.5" thickBot="1" x14ac:dyDescent="0.25"/>
    <row r="152" spans="1:13" ht="18.75" customHeight="1" x14ac:dyDescent="0.2">
      <c r="A152" s="134" t="s">
        <v>6</v>
      </c>
      <c r="B152" s="136" t="s">
        <v>7</v>
      </c>
      <c r="C152" s="137"/>
      <c r="D152" s="137"/>
      <c r="E152" s="138"/>
      <c r="F152" s="136" t="s">
        <v>8</v>
      </c>
      <c r="G152" s="137"/>
      <c r="H152" s="138"/>
      <c r="I152" s="139" t="s">
        <v>3</v>
      </c>
    </row>
    <row r="153" spans="1:13" ht="18.75" customHeight="1" x14ac:dyDescent="0.2">
      <c r="A153" s="135"/>
      <c r="B153" s="7" t="s">
        <v>4</v>
      </c>
      <c r="C153" s="8" t="s">
        <v>9</v>
      </c>
      <c r="D153" s="9" t="s">
        <v>2</v>
      </c>
      <c r="E153" s="10" t="s">
        <v>7</v>
      </c>
      <c r="F153" s="7" t="s">
        <v>10</v>
      </c>
      <c r="G153" s="8" t="s">
        <v>9</v>
      </c>
      <c r="H153" s="10" t="s">
        <v>8</v>
      </c>
      <c r="I153" s="140"/>
    </row>
    <row r="154" spans="1:13" ht="18.75" customHeight="1" x14ac:dyDescent="0.2">
      <c r="A154" s="135"/>
      <c r="B154" s="12" t="s">
        <v>11</v>
      </c>
      <c r="C154" s="13" t="s">
        <v>12</v>
      </c>
      <c r="D154" s="14" t="s">
        <v>13</v>
      </c>
      <c r="E154" s="15" t="s">
        <v>14</v>
      </c>
      <c r="F154" s="12" t="s">
        <v>15</v>
      </c>
      <c r="G154" s="13" t="s">
        <v>16</v>
      </c>
      <c r="H154" s="15" t="s">
        <v>14</v>
      </c>
      <c r="I154" s="82" t="s">
        <v>14</v>
      </c>
      <c r="L154" s="3" t="s">
        <v>65</v>
      </c>
    </row>
    <row r="155" spans="1:13" ht="36" customHeight="1" x14ac:dyDescent="0.2">
      <c r="A155" s="135"/>
      <c r="B155" s="16" t="s">
        <v>17</v>
      </c>
      <c r="C155" s="17" t="s">
        <v>18</v>
      </c>
      <c r="D155" s="18" t="s">
        <v>19</v>
      </c>
      <c r="E155" s="19" t="s">
        <v>69</v>
      </c>
      <c r="F155" s="16" t="s">
        <v>20</v>
      </c>
      <c r="G155" s="17" t="s">
        <v>21</v>
      </c>
      <c r="H155" s="20" t="s">
        <v>70</v>
      </c>
      <c r="I155" s="21" t="s">
        <v>51</v>
      </c>
      <c r="L155" s="3" t="s">
        <v>7</v>
      </c>
      <c r="M155" s="3" t="s">
        <v>8</v>
      </c>
    </row>
    <row r="156" spans="1:13" ht="17.5" customHeight="1" x14ac:dyDescent="0.2">
      <c r="A156" s="22" t="str">
        <f>A120</f>
        <v>令和６年10月</v>
      </c>
      <c r="B156" s="23">
        <v>25</v>
      </c>
      <c r="C156" s="24">
        <v>1098.05</v>
      </c>
      <c r="D156" s="25">
        <v>0.9</v>
      </c>
      <c r="E156" s="26">
        <f t="shared" ref="E156:E167" si="34">ROUNDDOWN(B156*C156*(1.85-D156),)</f>
        <v>26078</v>
      </c>
      <c r="F156" s="23">
        <v>738</v>
      </c>
      <c r="G156" s="24">
        <f>G120</f>
        <v>25.57</v>
      </c>
      <c r="H156" s="26">
        <f t="shared" ref="H156:H167" si="35">ROUNDDOWN(F156*G156,)</f>
        <v>18870</v>
      </c>
      <c r="I156" s="27">
        <f t="shared" ref="I156:I167" si="36">ROUNDDOWN(SUM(E156,H156),0)</f>
        <v>44948</v>
      </c>
      <c r="L156" s="78">
        <f>ROUNDDOWN(E156,0)</f>
        <v>26078</v>
      </c>
      <c r="M156" s="78">
        <f>ROUND(H156,0)</f>
        <v>18870</v>
      </c>
    </row>
    <row r="157" spans="1:13" ht="17.5" customHeight="1" x14ac:dyDescent="0.2">
      <c r="A157" s="22" t="str">
        <f t="shared" ref="A157:A167" si="37">A121</f>
        <v>令和６年11月</v>
      </c>
      <c r="B157" s="23">
        <f t="shared" ref="B157:D167" si="38">B156</f>
        <v>25</v>
      </c>
      <c r="C157" s="24">
        <f t="shared" si="38"/>
        <v>1098.05</v>
      </c>
      <c r="D157" s="25">
        <f>D156</f>
        <v>0.9</v>
      </c>
      <c r="E157" s="26">
        <f t="shared" si="34"/>
        <v>26078</v>
      </c>
      <c r="F157" s="23">
        <v>728</v>
      </c>
      <c r="G157" s="24">
        <f t="shared" ref="G157:G167" si="39">G121</f>
        <v>25.57</v>
      </c>
      <c r="H157" s="26">
        <f t="shared" si="35"/>
        <v>18614</v>
      </c>
      <c r="I157" s="27">
        <f t="shared" si="36"/>
        <v>44692</v>
      </c>
      <c r="L157" s="78">
        <f t="shared" ref="L157:L167" si="40">ROUNDDOWN(E157,0)</f>
        <v>26078</v>
      </c>
      <c r="M157" s="78">
        <f t="shared" ref="M157:M167" si="41">ROUND(H157,0)</f>
        <v>18614</v>
      </c>
    </row>
    <row r="158" spans="1:13" ht="17.5" customHeight="1" x14ac:dyDescent="0.2">
      <c r="A158" s="22" t="str">
        <f t="shared" si="37"/>
        <v>令和６年12月</v>
      </c>
      <c r="B158" s="23">
        <f t="shared" si="38"/>
        <v>25</v>
      </c>
      <c r="C158" s="24">
        <f t="shared" si="38"/>
        <v>1098.05</v>
      </c>
      <c r="D158" s="25">
        <f t="shared" si="38"/>
        <v>0.9</v>
      </c>
      <c r="E158" s="26">
        <f t="shared" si="34"/>
        <v>26078</v>
      </c>
      <c r="F158" s="23">
        <v>699</v>
      </c>
      <c r="G158" s="24">
        <f t="shared" si="39"/>
        <v>25.57</v>
      </c>
      <c r="H158" s="26">
        <f t="shared" si="35"/>
        <v>17873</v>
      </c>
      <c r="I158" s="27">
        <f t="shared" si="36"/>
        <v>43951</v>
      </c>
      <c r="L158" s="78">
        <f t="shared" si="40"/>
        <v>26078</v>
      </c>
      <c r="M158" s="78">
        <f t="shared" si="41"/>
        <v>17873</v>
      </c>
    </row>
    <row r="159" spans="1:13" ht="17.5" customHeight="1" x14ac:dyDescent="0.2">
      <c r="A159" s="22" t="str">
        <f t="shared" si="37"/>
        <v>令和７年１月</v>
      </c>
      <c r="B159" s="23">
        <f t="shared" si="38"/>
        <v>25</v>
      </c>
      <c r="C159" s="24">
        <f t="shared" si="38"/>
        <v>1098.05</v>
      </c>
      <c r="D159" s="25">
        <f t="shared" si="38"/>
        <v>0.9</v>
      </c>
      <c r="E159" s="26">
        <f t="shared" si="34"/>
        <v>26078</v>
      </c>
      <c r="F159" s="23">
        <v>803</v>
      </c>
      <c r="G159" s="24">
        <f t="shared" si="39"/>
        <v>25.57</v>
      </c>
      <c r="H159" s="26">
        <f t="shared" si="35"/>
        <v>20532</v>
      </c>
      <c r="I159" s="27">
        <f t="shared" si="36"/>
        <v>46610</v>
      </c>
      <c r="L159" s="78">
        <f t="shared" si="40"/>
        <v>26078</v>
      </c>
      <c r="M159" s="78">
        <f t="shared" si="41"/>
        <v>20532</v>
      </c>
    </row>
    <row r="160" spans="1:13" ht="17.5" customHeight="1" x14ac:dyDescent="0.2">
      <c r="A160" s="22" t="str">
        <f t="shared" si="37"/>
        <v>令和７年２月</v>
      </c>
      <c r="B160" s="23">
        <f t="shared" si="38"/>
        <v>25</v>
      </c>
      <c r="C160" s="24">
        <f t="shared" si="38"/>
        <v>1098.05</v>
      </c>
      <c r="D160" s="25">
        <f t="shared" si="38"/>
        <v>0.9</v>
      </c>
      <c r="E160" s="26">
        <f t="shared" si="34"/>
        <v>26078</v>
      </c>
      <c r="F160" s="23">
        <v>819</v>
      </c>
      <c r="G160" s="24">
        <f t="shared" si="39"/>
        <v>25.57</v>
      </c>
      <c r="H160" s="26">
        <f t="shared" si="35"/>
        <v>20941</v>
      </c>
      <c r="I160" s="27">
        <f t="shared" si="36"/>
        <v>47019</v>
      </c>
      <c r="L160" s="78">
        <f t="shared" si="40"/>
        <v>26078</v>
      </c>
      <c r="M160" s="78">
        <f t="shared" si="41"/>
        <v>20941</v>
      </c>
    </row>
    <row r="161" spans="1:14" ht="17.5" customHeight="1" x14ac:dyDescent="0.2">
      <c r="A161" s="22" t="str">
        <f t="shared" si="37"/>
        <v>令和７年３月</v>
      </c>
      <c r="B161" s="23">
        <f t="shared" si="38"/>
        <v>25</v>
      </c>
      <c r="C161" s="24">
        <f t="shared" si="38"/>
        <v>1098.05</v>
      </c>
      <c r="D161" s="25">
        <f t="shared" si="38"/>
        <v>0.9</v>
      </c>
      <c r="E161" s="26">
        <f t="shared" si="34"/>
        <v>26078</v>
      </c>
      <c r="F161" s="23">
        <v>721</v>
      </c>
      <c r="G161" s="24">
        <f t="shared" si="39"/>
        <v>25.57</v>
      </c>
      <c r="H161" s="26">
        <f t="shared" si="35"/>
        <v>18435</v>
      </c>
      <c r="I161" s="27">
        <f t="shared" si="36"/>
        <v>44513</v>
      </c>
      <c r="L161" s="78">
        <f t="shared" si="40"/>
        <v>26078</v>
      </c>
      <c r="M161" s="78">
        <f t="shared" si="41"/>
        <v>18435</v>
      </c>
    </row>
    <row r="162" spans="1:14" ht="17.5" customHeight="1" x14ac:dyDescent="0.2">
      <c r="A162" s="22" t="str">
        <f t="shared" si="37"/>
        <v>令和７年４月</v>
      </c>
      <c r="B162" s="23">
        <f t="shared" si="38"/>
        <v>25</v>
      </c>
      <c r="C162" s="24">
        <f t="shared" si="38"/>
        <v>1098.05</v>
      </c>
      <c r="D162" s="25">
        <f t="shared" si="38"/>
        <v>0.9</v>
      </c>
      <c r="E162" s="26">
        <f t="shared" si="34"/>
        <v>26078</v>
      </c>
      <c r="F162" s="23">
        <v>747</v>
      </c>
      <c r="G162" s="24">
        <f t="shared" si="39"/>
        <v>25.57</v>
      </c>
      <c r="H162" s="26">
        <f t="shared" si="35"/>
        <v>19100</v>
      </c>
      <c r="I162" s="27">
        <f t="shared" si="36"/>
        <v>45178</v>
      </c>
      <c r="L162" s="78">
        <f t="shared" si="40"/>
        <v>26078</v>
      </c>
      <c r="M162" s="78">
        <f t="shared" si="41"/>
        <v>19100</v>
      </c>
    </row>
    <row r="163" spans="1:14" ht="17.5" customHeight="1" x14ac:dyDescent="0.2">
      <c r="A163" s="22" t="str">
        <f t="shared" si="37"/>
        <v>令和７年５月</v>
      </c>
      <c r="B163" s="23">
        <f t="shared" si="38"/>
        <v>25</v>
      </c>
      <c r="C163" s="24">
        <f t="shared" si="38"/>
        <v>1098.05</v>
      </c>
      <c r="D163" s="25">
        <f t="shared" si="38"/>
        <v>0.9</v>
      </c>
      <c r="E163" s="26">
        <f t="shared" si="34"/>
        <v>26078</v>
      </c>
      <c r="F163" s="23">
        <v>712</v>
      </c>
      <c r="G163" s="24">
        <f t="shared" si="39"/>
        <v>25.57</v>
      </c>
      <c r="H163" s="26">
        <f t="shared" si="35"/>
        <v>18205</v>
      </c>
      <c r="I163" s="27">
        <f t="shared" si="36"/>
        <v>44283</v>
      </c>
      <c r="L163" s="78">
        <f t="shared" si="40"/>
        <v>26078</v>
      </c>
      <c r="M163" s="78">
        <f t="shared" si="41"/>
        <v>18205</v>
      </c>
    </row>
    <row r="164" spans="1:14" ht="17.5" customHeight="1" x14ac:dyDescent="0.2">
      <c r="A164" s="22" t="str">
        <f t="shared" si="37"/>
        <v>令和７年６月</v>
      </c>
      <c r="B164" s="23">
        <f t="shared" si="38"/>
        <v>25</v>
      </c>
      <c r="C164" s="24">
        <f t="shared" si="38"/>
        <v>1098.05</v>
      </c>
      <c r="D164" s="25">
        <f t="shared" si="38"/>
        <v>0.9</v>
      </c>
      <c r="E164" s="26">
        <f t="shared" si="34"/>
        <v>26078</v>
      </c>
      <c r="F164" s="23">
        <v>747</v>
      </c>
      <c r="G164" s="24">
        <f t="shared" si="39"/>
        <v>25.57</v>
      </c>
      <c r="H164" s="26">
        <f t="shared" si="35"/>
        <v>19100</v>
      </c>
      <c r="I164" s="27">
        <f t="shared" si="36"/>
        <v>45178</v>
      </c>
      <c r="L164" s="78">
        <f t="shared" si="40"/>
        <v>26078</v>
      </c>
      <c r="M164" s="78">
        <f t="shared" si="41"/>
        <v>19100</v>
      </c>
    </row>
    <row r="165" spans="1:14" ht="17.5" customHeight="1" x14ac:dyDescent="0.2">
      <c r="A165" s="22" t="str">
        <f t="shared" si="37"/>
        <v>令和７年７月</v>
      </c>
      <c r="B165" s="23">
        <f t="shared" si="38"/>
        <v>25</v>
      </c>
      <c r="C165" s="24">
        <f t="shared" si="38"/>
        <v>1098.05</v>
      </c>
      <c r="D165" s="25">
        <f t="shared" si="38"/>
        <v>0.9</v>
      </c>
      <c r="E165" s="26">
        <f t="shared" si="34"/>
        <v>26078</v>
      </c>
      <c r="F165" s="23">
        <v>755</v>
      </c>
      <c r="G165" s="24">
        <f t="shared" si="39"/>
        <v>27.14</v>
      </c>
      <c r="H165" s="26">
        <f t="shared" si="35"/>
        <v>20490</v>
      </c>
      <c r="I165" s="27">
        <f t="shared" si="36"/>
        <v>46568</v>
      </c>
      <c r="L165" s="78">
        <f t="shared" si="40"/>
        <v>26078</v>
      </c>
      <c r="M165" s="78">
        <f t="shared" si="41"/>
        <v>20490</v>
      </c>
    </row>
    <row r="166" spans="1:14" ht="17.5" customHeight="1" x14ac:dyDescent="0.2">
      <c r="A166" s="22" t="str">
        <f t="shared" si="37"/>
        <v>令和７年８月</v>
      </c>
      <c r="B166" s="23">
        <f t="shared" si="38"/>
        <v>25</v>
      </c>
      <c r="C166" s="24">
        <f t="shared" si="38"/>
        <v>1098.05</v>
      </c>
      <c r="D166" s="25">
        <f t="shared" si="38"/>
        <v>0.9</v>
      </c>
      <c r="E166" s="26">
        <f t="shared" si="34"/>
        <v>26078</v>
      </c>
      <c r="F166" s="23">
        <v>814</v>
      </c>
      <c r="G166" s="24">
        <f t="shared" si="39"/>
        <v>27.14</v>
      </c>
      <c r="H166" s="26">
        <f t="shared" si="35"/>
        <v>22091</v>
      </c>
      <c r="I166" s="27">
        <f t="shared" si="36"/>
        <v>48169</v>
      </c>
      <c r="L166" s="78">
        <f t="shared" si="40"/>
        <v>26078</v>
      </c>
      <c r="M166" s="78">
        <f t="shared" si="41"/>
        <v>22091</v>
      </c>
    </row>
    <row r="167" spans="1:14" ht="17.5" customHeight="1" thickBot="1" x14ac:dyDescent="0.25">
      <c r="A167" s="22" t="str">
        <f t="shared" si="37"/>
        <v>令和７年９月</v>
      </c>
      <c r="B167" s="23">
        <f t="shared" si="38"/>
        <v>25</v>
      </c>
      <c r="C167" s="24">
        <f t="shared" si="38"/>
        <v>1098.05</v>
      </c>
      <c r="D167" s="29">
        <f>D166</f>
        <v>0.9</v>
      </c>
      <c r="E167" s="26">
        <f t="shared" si="34"/>
        <v>26078</v>
      </c>
      <c r="F167" s="23">
        <v>827</v>
      </c>
      <c r="G167" s="24">
        <f t="shared" si="39"/>
        <v>27.14</v>
      </c>
      <c r="H167" s="26">
        <f t="shared" si="35"/>
        <v>22444</v>
      </c>
      <c r="I167" s="27">
        <f t="shared" si="36"/>
        <v>48522</v>
      </c>
      <c r="L167" s="78">
        <f t="shared" si="40"/>
        <v>26078</v>
      </c>
      <c r="M167" s="78">
        <f t="shared" si="41"/>
        <v>22444</v>
      </c>
    </row>
    <row r="168" spans="1:14" ht="17.5" customHeight="1" thickBot="1" x14ac:dyDescent="0.25">
      <c r="A168" s="30" t="s">
        <v>23</v>
      </c>
      <c r="B168" s="31"/>
      <c r="C168" s="32"/>
      <c r="D168" s="32"/>
      <c r="E168" s="33"/>
      <c r="F168" s="34">
        <f>SUM(F156:F167)</f>
        <v>9110</v>
      </c>
      <c r="G168" s="32"/>
      <c r="H168" s="33"/>
      <c r="I168" s="35">
        <f>SUM(I156:I167)</f>
        <v>549631</v>
      </c>
      <c r="J168" s="36" t="s">
        <v>24</v>
      </c>
      <c r="L168" s="75">
        <f>SUM(L156:L167)</f>
        <v>312936</v>
      </c>
      <c r="M168" s="75">
        <f>SUM(M156:M167)</f>
        <v>236695</v>
      </c>
      <c r="N168" s="85">
        <f>SUM(L168:M168)</f>
        <v>549631</v>
      </c>
    </row>
    <row r="169" spans="1:14" ht="17.5" customHeight="1" thickBot="1" x14ac:dyDescent="0.25">
      <c r="A169" s="86"/>
      <c r="H169" s="39"/>
      <c r="I169" s="39"/>
    </row>
    <row r="170" spans="1:14" ht="17.5" customHeight="1" thickTop="1" thickBot="1" x14ac:dyDescent="0.25">
      <c r="F170" s="131" t="s">
        <v>61</v>
      </c>
      <c r="G170" s="132"/>
      <c r="H170" s="40" t="s">
        <v>68</v>
      </c>
      <c r="I170" s="41">
        <f>ROUNDUP(I168/110*100,0)</f>
        <v>499665</v>
      </c>
    </row>
    <row r="171" spans="1:14" ht="18.75" customHeight="1" thickTop="1" x14ac:dyDescent="0.2">
      <c r="G171" s="133"/>
      <c r="H171" s="133"/>
      <c r="I171" s="42"/>
    </row>
    <row r="172" spans="1:14" x14ac:dyDescent="0.2">
      <c r="A172" s="130" t="s">
        <v>25</v>
      </c>
      <c r="B172" s="130"/>
      <c r="C172" s="130"/>
      <c r="D172" s="130"/>
      <c r="E172" s="130"/>
      <c r="F172" s="130"/>
      <c r="G172" s="130"/>
      <c r="H172" s="130"/>
      <c r="I172" s="130"/>
    </row>
    <row r="173" spans="1:14" x14ac:dyDescent="0.2">
      <c r="A173" s="130" t="s">
        <v>26</v>
      </c>
      <c r="B173" s="130"/>
      <c r="C173" s="130"/>
      <c r="D173" s="130"/>
      <c r="E173" s="130"/>
      <c r="F173" s="130"/>
      <c r="G173" s="130"/>
      <c r="H173" s="130"/>
      <c r="I173" s="130"/>
    </row>
    <row r="174" spans="1:14" x14ac:dyDescent="0.2">
      <c r="A174" s="130" t="s">
        <v>27</v>
      </c>
      <c r="B174" s="130"/>
      <c r="C174" s="130"/>
      <c r="D174" s="130"/>
      <c r="E174" s="130"/>
      <c r="F174" s="130"/>
      <c r="G174" s="130"/>
      <c r="H174" s="130"/>
      <c r="I174" s="130"/>
    </row>
    <row r="175" spans="1:14" x14ac:dyDescent="0.2">
      <c r="A175" s="129" t="s">
        <v>77</v>
      </c>
      <c r="B175" s="129"/>
      <c r="C175" s="129"/>
      <c r="D175" s="129"/>
      <c r="E175" s="129"/>
      <c r="F175" s="129"/>
      <c r="G175" s="129"/>
      <c r="H175" s="129"/>
      <c r="I175" s="129"/>
    </row>
    <row r="176" spans="1:14" x14ac:dyDescent="0.2">
      <c r="A176" s="45" t="s">
        <v>28</v>
      </c>
      <c r="B176" s="44"/>
      <c r="C176" s="44"/>
      <c r="D176" s="44"/>
      <c r="E176" s="44"/>
      <c r="F176" s="44"/>
      <c r="G176" s="44"/>
      <c r="H176" s="44"/>
      <c r="I176" s="44"/>
    </row>
    <row r="177" spans="1:13" x14ac:dyDescent="0.2">
      <c r="A177" s="130" t="str">
        <f>"注５：入札金額算定においては，力率は"&amp;TEXT(D156,"#%")&amp;"とする。"</f>
        <v>注５：入札金額算定においては，力率は90%とする。</v>
      </c>
      <c r="B177" s="130"/>
      <c r="C177" s="130"/>
      <c r="D177" s="130"/>
      <c r="E177" s="130"/>
      <c r="F177" s="130"/>
      <c r="G177" s="130"/>
      <c r="H177" s="130"/>
      <c r="I177" s="130"/>
    </row>
    <row r="178" spans="1:13" x14ac:dyDescent="0.2">
      <c r="A178" s="130" t="s">
        <v>29</v>
      </c>
      <c r="B178" s="130"/>
      <c r="C178" s="130"/>
      <c r="D178" s="130"/>
      <c r="E178" s="130"/>
      <c r="F178" s="130"/>
      <c r="G178" s="130"/>
      <c r="H178" s="130"/>
      <c r="I178" s="130"/>
    </row>
    <row r="180" spans="1:13" x14ac:dyDescent="0.2">
      <c r="A180" s="45" t="s">
        <v>30</v>
      </c>
    </row>
    <row r="181" spans="1:13" x14ac:dyDescent="0.2">
      <c r="I181" s="56" t="s">
        <v>49</v>
      </c>
      <c r="J181" s="73" t="s">
        <v>92</v>
      </c>
    </row>
    <row r="182" spans="1:13" ht="21" x14ac:dyDescent="0.2">
      <c r="D182" s="4" t="s">
        <v>60</v>
      </c>
    </row>
    <row r="184" spans="1:13" x14ac:dyDescent="0.2">
      <c r="A184" s="3" t="s">
        <v>126</v>
      </c>
      <c r="G184" s="5" t="s">
        <v>5</v>
      </c>
      <c r="H184" s="6"/>
      <c r="I184" s="5"/>
    </row>
    <row r="185" spans="1:13" x14ac:dyDescent="0.2">
      <c r="A185" s="3" t="s">
        <v>90</v>
      </c>
      <c r="H185" s="84"/>
    </row>
    <row r="186" spans="1:13" x14ac:dyDescent="0.2">
      <c r="A186" s="3" t="s">
        <v>52</v>
      </c>
      <c r="H186" s="84"/>
    </row>
    <row r="187" spans="1:13" ht="13.5" thickBot="1" x14ac:dyDescent="0.25"/>
    <row r="188" spans="1:13" ht="18.75" customHeight="1" x14ac:dyDescent="0.2">
      <c r="A188" s="134" t="s">
        <v>6</v>
      </c>
      <c r="B188" s="136" t="s">
        <v>7</v>
      </c>
      <c r="C188" s="137"/>
      <c r="D188" s="137"/>
      <c r="E188" s="138"/>
      <c r="F188" s="136" t="s">
        <v>8</v>
      </c>
      <c r="G188" s="137"/>
      <c r="H188" s="138"/>
      <c r="I188" s="139" t="s">
        <v>3</v>
      </c>
    </row>
    <row r="189" spans="1:13" ht="18.75" customHeight="1" x14ac:dyDescent="0.2">
      <c r="A189" s="135"/>
      <c r="B189" s="7" t="s">
        <v>4</v>
      </c>
      <c r="C189" s="8" t="s">
        <v>9</v>
      </c>
      <c r="D189" s="9" t="s">
        <v>2</v>
      </c>
      <c r="E189" s="10" t="s">
        <v>7</v>
      </c>
      <c r="F189" s="7" t="s">
        <v>10</v>
      </c>
      <c r="G189" s="8" t="s">
        <v>9</v>
      </c>
      <c r="H189" s="10" t="s">
        <v>8</v>
      </c>
      <c r="I189" s="140"/>
    </row>
    <row r="190" spans="1:13" ht="18.75" customHeight="1" x14ac:dyDescent="0.2">
      <c r="A190" s="135"/>
      <c r="B190" s="12" t="s">
        <v>11</v>
      </c>
      <c r="C190" s="13" t="s">
        <v>12</v>
      </c>
      <c r="D190" s="14" t="s">
        <v>13</v>
      </c>
      <c r="E190" s="15" t="s">
        <v>14</v>
      </c>
      <c r="F190" s="12" t="s">
        <v>15</v>
      </c>
      <c r="G190" s="13" t="s">
        <v>16</v>
      </c>
      <c r="H190" s="15" t="s">
        <v>14</v>
      </c>
      <c r="I190" s="82" t="s">
        <v>14</v>
      </c>
      <c r="L190" s="3" t="s">
        <v>65</v>
      </c>
    </row>
    <row r="191" spans="1:13" ht="36" customHeight="1" x14ac:dyDescent="0.2">
      <c r="A191" s="135"/>
      <c r="B191" s="16" t="s">
        <v>17</v>
      </c>
      <c r="C191" s="17" t="s">
        <v>18</v>
      </c>
      <c r="D191" s="18" t="s">
        <v>19</v>
      </c>
      <c r="E191" s="19" t="s">
        <v>69</v>
      </c>
      <c r="F191" s="16" t="s">
        <v>20</v>
      </c>
      <c r="G191" s="17" t="s">
        <v>21</v>
      </c>
      <c r="H191" s="20" t="s">
        <v>22</v>
      </c>
      <c r="I191" s="21" t="s">
        <v>51</v>
      </c>
      <c r="L191" s="3" t="s">
        <v>7</v>
      </c>
      <c r="M191" s="3" t="s">
        <v>8</v>
      </c>
    </row>
    <row r="192" spans="1:13" ht="17.5" customHeight="1" x14ac:dyDescent="0.2">
      <c r="A192" s="22" t="str">
        <f>A156</f>
        <v>令和６年10月</v>
      </c>
      <c r="B192" s="23">
        <v>41</v>
      </c>
      <c r="C192" s="24">
        <v>1122</v>
      </c>
      <c r="D192" s="25">
        <v>0.9</v>
      </c>
      <c r="E192" s="26">
        <f t="shared" ref="E192:E203" si="42">ROUNDDOWN(B192*C192*(1.85-D192),)</f>
        <v>43701</v>
      </c>
      <c r="F192" s="23">
        <v>5500</v>
      </c>
      <c r="G192" s="24">
        <f>G156</f>
        <v>25.57</v>
      </c>
      <c r="H192" s="26">
        <f>ROUNDDOWN(F192*G192,2)</f>
        <v>140635</v>
      </c>
      <c r="I192" s="27">
        <f t="shared" ref="I192:I203" si="43">ROUNDDOWN(SUM(E192,H192),0)</f>
        <v>184336</v>
      </c>
      <c r="L192" s="78">
        <f>ROUNDDOWN(E192,0)</f>
        <v>43701</v>
      </c>
      <c r="M192" s="78">
        <f>ROUND(H192,0)</f>
        <v>140635</v>
      </c>
    </row>
    <row r="193" spans="1:14" ht="17.5" customHeight="1" x14ac:dyDescent="0.2">
      <c r="A193" s="22" t="str">
        <f t="shared" ref="A193:A203" si="44">A157</f>
        <v>令和６年11月</v>
      </c>
      <c r="B193" s="23">
        <f t="shared" ref="B193:D203" si="45">B192</f>
        <v>41</v>
      </c>
      <c r="C193" s="24">
        <f t="shared" si="45"/>
        <v>1122</v>
      </c>
      <c r="D193" s="25">
        <f>D192</f>
        <v>0.9</v>
      </c>
      <c r="E193" s="26">
        <f t="shared" si="42"/>
        <v>43701</v>
      </c>
      <c r="F193" s="23">
        <v>4000</v>
      </c>
      <c r="G193" s="24">
        <f t="shared" ref="G193:G203" si="46">G157</f>
        <v>25.57</v>
      </c>
      <c r="H193" s="26">
        <f t="shared" ref="H193:H203" si="47">ROUNDDOWN(F193*G193,2)</f>
        <v>102280</v>
      </c>
      <c r="I193" s="27">
        <f t="shared" si="43"/>
        <v>145981</v>
      </c>
      <c r="L193" s="78">
        <f t="shared" ref="L193:L203" si="48">ROUNDDOWN(E193,0)</f>
        <v>43701</v>
      </c>
      <c r="M193" s="78">
        <f t="shared" ref="M193:M203" si="49">ROUND(H193,0)</f>
        <v>102280</v>
      </c>
    </row>
    <row r="194" spans="1:14" ht="17.5" customHeight="1" x14ac:dyDescent="0.2">
      <c r="A194" s="22" t="str">
        <f t="shared" si="44"/>
        <v>令和６年12月</v>
      </c>
      <c r="B194" s="23">
        <f t="shared" si="45"/>
        <v>41</v>
      </c>
      <c r="C194" s="24">
        <f t="shared" si="45"/>
        <v>1122</v>
      </c>
      <c r="D194" s="25">
        <f t="shared" si="45"/>
        <v>0.9</v>
      </c>
      <c r="E194" s="26">
        <f t="shared" si="42"/>
        <v>43701</v>
      </c>
      <c r="F194" s="23">
        <v>3900</v>
      </c>
      <c r="G194" s="24">
        <f t="shared" si="46"/>
        <v>25.57</v>
      </c>
      <c r="H194" s="26">
        <f t="shared" si="47"/>
        <v>99723</v>
      </c>
      <c r="I194" s="27">
        <f t="shared" si="43"/>
        <v>143424</v>
      </c>
      <c r="L194" s="78">
        <f t="shared" si="48"/>
        <v>43701</v>
      </c>
      <c r="M194" s="78">
        <f t="shared" si="49"/>
        <v>99723</v>
      </c>
    </row>
    <row r="195" spans="1:14" ht="17.5" customHeight="1" x14ac:dyDescent="0.2">
      <c r="A195" s="22" t="str">
        <f t="shared" si="44"/>
        <v>令和７年１月</v>
      </c>
      <c r="B195" s="23">
        <f t="shared" si="45"/>
        <v>41</v>
      </c>
      <c r="C195" s="24">
        <f t="shared" si="45"/>
        <v>1122</v>
      </c>
      <c r="D195" s="25">
        <f t="shared" si="45"/>
        <v>0.9</v>
      </c>
      <c r="E195" s="26">
        <f t="shared" si="42"/>
        <v>43701</v>
      </c>
      <c r="F195" s="23">
        <v>3700</v>
      </c>
      <c r="G195" s="24">
        <f t="shared" si="46"/>
        <v>25.57</v>
      </c>
      <c r="H195" s="26">
        <f t="shared" si="47"/>
        <v>94609</v>
      </c>
      <c r="I195" s="27">
        <f t="shared" si="43"/>
        <v>138310</v>
      </c>
      <c r="L195" s="78">
        <f t="shared" si="48"/>
        <v>43701</v>
      </c>
      <c r="M195" s="78">
        <f t="shared" si="49"/>
        <v>94609</v>
      </c>
    </row>
    <row r="196" spans="1:14" ht="17.5" customHeight="1" x14ac:dyDescent="0.2">
      <c r="A196" s="22" t="str">
        <f t="shared" si="44"/>
        <v>令和７年２月</v>
      </c>
      <c r="B196" s="23">
        <f t="shared" si="45"/>
        <v>41</v>
      </c>
      <c r="C196" s="24">
        <f t="shared" si="45"/>
        <v>1122</v>
      </c>
      <c r="D196" s="25">
        <f t="shared" si="45"/>
        <v>0.9</v>
      </c>
      <c r="E196" s="26">
        <f t="shared" si="42"/>
        <v>43701</v>
      </c>
      <c r="F196" s="23">
        <v>3200</v>
      </c>
      <c r="G196" s="24">
        <f t="shared" si="46"/>
        <v>25.57</v>
      </c>
      <c r="H196" s="26">
        <f t="shared" si="47"/>
        <v>81824</v>
      </c>
      <c r="I196" s="27">
        <f t="shared" si="43"/>
        <v>125525</v>
      </c>
      <c r="L196" s="78">
        <f t="shared" si="48"/>
        <v>43701</v>
      </c>
      <c r="M196" s="78">
        <f t="shared" si="49"/>
        <v>81824</v>
      </c>
    </row>
    <row r="197" spans="1:14" ht="17.5" customHeight="1" x14ac:dyDescent="0.2">
      <c r="A197" s="22" t="str">
        <f t="shared" si="44"/>
        <v>令和７年３月</v>
      </c>
      <c r="B197" s="23">
        <f t="shared" si="45"/>
        <v>41</v>
      </c>
      <c r="C197" s="24">
        <f t="shared" si="45"/>
        <v>1122</v>
      </c>
      <c r="D197" s="25">
        <f t="shared" si="45"/>
        <v>0.9</v>
      </c>
      <c r="E197" s="26">
        <f t="shared" si="42"/>
        <v>43701</v>
      </c>
      <c r="F197" s="23">
        <v>3500</v>
      </c>
      <c r="G197" s="24">
        <f t="shared" si="46"/>
        <v>25.57</v>
      </c>
      <c r="H197" s="26">
        <f t="shared" si="47"/>
        <v>89495</v>
      </c>
      <c r="I197" s="27">
        <f t="shared" si="43"/>
        <v>133196</v>
      </c>
      <c r="L197" s="78">
        <f t="shared" si="48"/>
        <v>43701</v>
      </c>
      <c r="M197" s="78">
        <f t="shared" si="49"/>
        <v>89495</v>
      </c>
    </row>
    <row r="198" spans="1:14" ht="17.5" customHeight="1" x14ac:dyDescent="0.2">
      <c r="A198" s="22" t="str">
        <f t="shared" si="44"/>
        <v>令和７年４月</v>
      </c>
      <c r="B198" s="23">
        <f t="shared" si="45"/>
        <v>41</v>
      </c>
      <c r="C198" s="24">
        <f t="shared" si="45"/>
        <v>1122</v>
      </c>
      <c r="D198" s="25">
        <f t="shared" si="45"/>
        <v>0.9</v>
      </c>
      <c r="E198" s="26">
        <f t="shared" si="42"/>
        <v>43701</v>
      </c>
      <c r="F198" s="23">
        <v>4000</v>
      </c>
      <c r="G198" s="24">
        <f t="shared" si="46"/>
        <v>25.57</v>
      </c>
      <c r="H198" s="26">
        <f t="shared" si="47"/>
        <v>102280</v>
      </c>
      <c r="I198" s="27">
        <f t="shared" si="43"/>
        <v>145981</v>
      </c>
      <c r="L198" s="78">
        <f t="shared" si="48"/>
        <v>43701</v>
      </c>
      <c r="M198" s="78">
        <f t="shared" si="49"/>
        <v>102280</v>
      </c>
    </row>
    <row r="199" spans="1:14" ht="17.5" customHeight="1" x14ac:dyDescent="0.2">
      <c r="A199" s="22" t="str">
        <f t="shared" si="44"/>
        <v>令和７年５月</v>
      </c>
      <c r="B199" s="23">
        <f t="shared" si="45"/>
        <v>41</v>
      </c>
      <c r="C199" s="24">
        <f t="shared" si="45"/>
        <v>1122</v>
      </c>
      <c r="D199" s="25">
        <f t="shared" si="45"/>
        <v>0.9</v>
      </c>
      <c r="E199" s="26">
        <f t="shared" si="42"/>
        <v>43701</v>
      </c>
      <c r="F199" s="23">
        <v>4500</v>
      </c>
      <c r="G199" s="24">
        <f t="shared" si="46"/>
        <v>25.57</v>
      </c>
      <c r="H199" s="26">
        <f t="shared" si="47"/>
        <v>115065</v>
      </c>
      <c r="I199" s="27">
        <f t="shared" si="43"/>
        <v>158766</v>
      </c>
      <c r="L199" s="78">
        <f t="shared" si="48"/>
        <v>43701</v>
      </c>
      <c r="M199" s="78">
        <f t="shared" si="49"/>
        <v>115065</v>
      </c>
    </row>
    <row r="200" spans="1:14" ht="17.5" customHeight="1" x14ac:dyDescent="0.2">
      <c r="A200" s="22" t="str">
        <f t="shared" si="44"/>
        <v>令和７年６月</v>
      </c>
      <c r="B200" s="23">
        <f t="shared" si="45"/>
        <v>41</v>
      </c>
      <c r="C200" s="24">
        <f t="shared" si="45"/>
        <v>1122</v>
      </c>
      <c r="D200" s="25">
        <f t="shared" si="45"/>
        <v>0.9</v>
      </c>
      <c r="E200" s="26">
        <f t="shared" si="42"/>
        <v>43701</v>
      </c>
      <c r="F200" s="23">
        <v>5000</v>
      </c>
      <c r="G200" s="24">
        <f t="shared" si="46"/>
        <v>25.57</v>
      </c>
      <c r="H200" s="26">
        <f t="shared" si="47"/>
        <v>127850</v>
      </c>
      <c r="I200" s="27">
        <f t="shared" si="43"/>
        <v>171551</v>
      </c>
      <c r="L200" s="78">
        <f t="shared" si="48"/>
        <v>43701</v>
      </c>
      <c r="M200" s="78">
        <f t="shared" si="49"/>
        <v>127850</v>
      </c>
    </row>
    <row r="201" spans="1:14" ht="17.5" customHeight="1" x14ac:dyDescent="0.2">
      <c r="A201" s="22" t="str">
        <f t="shared" si="44"/>
        <v>令和７年７月</v>
      </c>
      <c r="B201" s="23">
        <f t="shared" si="45"/>
        <v>41</v>
      </c>
      <c r="C201" s="24">
        <f t="shared" si="45"/>
        <v>1122</v>
      </c>
      <c r="D201" s="25">
        <f t="shared" si="45"/>
        <v>0.9</v>
      </c>
      <c r="E201" s="26">
        <f t="shared" si="42"/>
        <v>43701</v>
      </c>
      <c r="F201" s="23">
        <v>5300</v>
      </c>
      <c r="G201" s="24">
        <f t="shared" si="46"/>
        <v>27.14</v>
      </c>
      <c r="H201" s="26">
        <f t="shared" si="47"/>
        <v>143842</v>
      </c>
      <c r="I201" s="27">
        <f t="shared" si="43"/>
        <v>187543</v>
      </c>
      <c r="L201" s="78">
        <f t="shared" si="48"/>
        <v>43701</v>
      </c>
      <c r="M201" s="78">
        <f t="shared" si="49"/>
        <v>143842</v>
      </c>
    </row>
    <row r="202" spans="1:14" ht="17.5" customHeight="1" x14ac:dyDescent="0.2">
      <c r="A202" s="22" t="str">
        <f t="shared" si="44"/>
        <v>令和７年８月</v>
      </c>
      <c r="B202" s="23">
        <f t="shared" si="45"/>
        <v>41</v>
      </c>
      <c r="C202" s="24">
        <f t="shared" si="45"/>
        <v>1122</v>
      </c>
      <c r="D202" s="25">
        <f t="shared" si="45"/>
        <v>0.9</v>
      </c>
      <c r="E202" s="26">
        <f t="shared" si="42"/>
        <v>43701</v>
      </c>
      <c r="F202" s="23">
        <v>5300</v>
      </c>
      <c r="G202" s="24">
        <f t="shared" si="46"/>
        <v>27.14</v>
      </c>
      <c r="H202" s="26">
        <f t="shared" si="47"/>
        <v>143842</v>
      </c>
      <c r="I202" s="27">
        <f t="shared" si="43"/>
        <v>187543</v>
      </c>
      <c r="L202" s="78">
        <f t="shared" si="48"/>
        <v>43701</v>
      </c>
      <c r="M202" s="78">
        <f t="shared" si="49"/>
        <v>143842</v>
      </c>
    </row>
    <row r="203" spans="1:14" ht="17.5" customHeight="1" thickBot="1" x14ac:dyDescent="0.25">
      <c r="A203" s="22" t="str">
        <f t="shared" si="44"/>
        <v>令和７年９月</v>
      </c>
      <c r="B203" s="23">
        <f t="shared" si="45"/>
        <v>41</v>
      </c>
      <c r="C203" s="24">
        <f t="shared" si="45"/>
        <v>1122</v>
      </c>
      <c r="D203" s="29">
        <f>D202</f>
        <v>0.9</v>
      </c>
      <c r="E203" s="26">
        <f t="shared" si="42"/>
        <v>43701</v>
      </c>
      <c r="F203" s="23">
        <v>5500</v>
      </c>
      <c r="G203" s="24">
        <f t="shared" si="46"/>
        <v>27.14</v>
      </c>
      <c r="H203" s="26">
        <f t="shared" si="47"/>
        <v>149270</v>
      </c>
      <c r="I203" s="27">
        <f t="shared" si="43"/>
        <v>192971</v>
      </c>
      <c r="L203" s="78">
        <f t="shared" si="48"/>
        <v>43701</v>
      </c>
      <c r="M203" s="78">
        <f t="shared" si="49"/>
        <v>149270</v>
      </c>
    </row>
    <row r="204" spans="1:14" ht="17.5" customHeight="1" thickBot="1" x14ac:dyDescent="0.25">
      <c r="A204" s="30" t="s">
        <v>23</v>
      </c>
      <c r="B204" s="31"/>
      <c r="C204" s="32"/>
      <c r="D204" s="32"/>
      <c r="E204" s="33"/>
      <c r="F204" s="34">
        <f>SUM(F192:F203)</f>
        <v>53400</v>
      </c>
      <c r="G204" s="32"/>
      <c r="H204" s="33"/>
      <c r="I204" s="35">
        <f>SUM(I192:I203)</f>
        <v>1915127</v>
      </c>
      <c r="J204" s="36" t="s">
        <v>24</v>
      </c>
      <c r="L204" s="75">
        <f>SUM(L192:L203)</f>
        <v>524412</v>
      </c>
      <c r="M204" s="75">
        <f>SUM(M192:M203)</f>
        <v>1390715</v>
      </c>
      <c r="N204" s="85">
        <f>SUM(L204:M204)</f>
        <v>1915127</v>
      </c>
    </row>
    <row r="205" spans="1:14" ht="17.5" customHeight="1" thickBot="1" x14ac:dyDescent="0.25">
      <c r="A205" s="86"/>
      <c r="H205" s="39"/>
      <c r="I205" s="39"/>
    </row>
    <row r="206" spans="1:14" ht="17.5" customHeight="1" thickTop="1" thickBot="1" x14ac:dyDescent="0.25">
      <c r="F206" s="131" t="s">
        <v>61</v>
      </c>
      <c r="G206" s="132"/>
      <c r="H206" s="40" t="s">
        <v>68</v>
      </c>
      <c r="I206" s="41">
        <f>ROUNDUP(I204/110*100,0)</f>
        <v>1741025</v>
      </c>
    </row>
    <row r="207" spans="1:14" ht="18.75" customHeight="1" thickTop="1" x14ac:dyDescent="0.2">
      <c r="G207" s="133"/>
      <c r="H207" s="133"/>
      <c r="I207" s="42"/>
    </row>
    <row r="208" spans="1:14" x14ac:dyDescent="0.2">
      <c r="A208" s="130" t="s">
        <v>25</v>
      </c>
      <c r="B208" s="130"/>
      <c r="C208" s="130"/>
      <c r="D208" s="130"/>
      <c r="E208" s="130"/>
      <c r="F208" s="130"/>
      <c r="G208" s="130"/>
      <c r="H208" s="130"/>
      <c r="I208" s="130"/>
    </row>
    <row r="209" spans="1:10" x14ac:dyDescent="0.2">
      <c r="A209" s="130" t="s">
        <v>26</v>
      </c>
      <c r="B209" s="130"/>
      <c r="C209" s="130"/>
      <c r="D209" s="130"/>
      <c r="E209" s="130"/>
      <c r="F209" s="130"/>
      <c r="G209" s="130"/>
      <c r="H209" s="130"/>
      <c r="I209" s="130"/>
    </row>
    <row r="210" spans="1:10" x14ac:dyDescent="0.2">
      <c r="A210" s="130" t="s">
        <v>27</v>
      </c>
      <c r="B210" s="130"/>
      <c r="C210" s="130"/>
      <c r="D210" s="130"/>
      <c r="E210" s="130"/>
      <c r="F210" s="130"/>
      <c r="G210" s="130"/>
      <c r="H210" s="130"/>
      <c r="I210" s="130"/>
    </row>
    <row r="211" spans="1:10" x14ac:dyDescent="0.2">
      <c r="A211" s="129" t="s">
        <v>77</v>
      </c>
      <c r="B211" s="129"/>
      <c r="C211" s="129"/>
      <c r="D211" s="129"/>
      <c r="E211" s="129"/>
      <c r="F211" s="129"/>
      <c r="G211" s="129"/>
      <c r="H211" s="129"/>
      <c r="I211" s="129"/>
    </row>
    <row r="212" spans="1:10" x14ac:dyDescent="0.2">
      <c r="A212" s="45" t="s">
        <v>28</v>
      </c>
      <c r="B212" s="44"/>
      <c r="C212" s="44"/>
      <c r="D212" s="44"/>
      <c r="E212" s="44"/>
      <c r="F212" s="44"/>
      <c r="G212" s="44"/>
      <c r="H212" s="44"/>
      <c r="I212" s="44"/>
    </row>
    <row r="213" spans="1:10" x14ac:dyDescent="0.2">
      <c r="A213" s="130" t="str">
        <f>"注５：入札金額算定においては，力率は"&amp;TEXT(D192,"#%")&amp;"とする。"</f>
        <v>注５：入札金額算定においては，力率は90%とする。</v>
      </c>
      <c r="B213" s="130"/>
      <c r="C213" s="130"/>
      <c r="D213" s="130"/>
      <c r="E213" s="130"/>
      <c r="F213" s="130"/>
      <c r="G213" s="130"/>
      <c r="H213" s="130"/>
      <c r="I213" s="130"/>
    </row>
    <row r="214" spans="1:10" x14ac:dyDescent="0.2">
      <c r="A214" s="130" t="s">
        <v>29</v>
      </c>
      <c r="B214" s="130"/>
      <c r="C214" s="130"/>
      <c r="D214" s="130"/>
      <c r="E214" s="130"/>
      <c r="F214" s="130"/>
      <c r="G214" s="130"/>
      <c r="H214" s="130"/>
      <c r="I214" s="130"/>
    </row>
    <row r="216" spans="1:10" x14ac:dyDescent="0.2">
      <c r="A216" s="45" t="s">
        <v>30</v>
      </c>
    </row>
    <row r="217" spans="1:10" x14ac:dyDescent="0.2">
      <c r="I217" s="56" t="s">
        <v>49</v>
      </c>
      <c r="J217" s="73" t="s">
        <v>115</v>
      </c>
    </row>
    <row r="218" spans="1:10" ht="21" x14ac:dyDescent="0.2">
      <c r="D218" s="4" t="s">
        <v>60</v>
      </c>
    </row>
    <row r="220" spans="1:10" x14ac:dyDescent="0.2">
      <c r="A220" s="3" t="s">
        <v>126</v>
      </c>
      <c r="G220" s="5" t="s">
        <v>5</v>
      </c>
      <c r="H220" s="6"/>
      <c r="I220" s="5"/>
    </row>
    <row r="221" spans="1:10" x14ac:dyDescent="0.2">
      <c r="A221" s="3" t="s">
        <v>91</v>
      </c>
      <c r="H221" s="84"/>
    </row>
    <row r="222" spans="1:10" x14ac:dyDescent="0.2">
      <c r="A222" s="3" t="s">
        <v>52</v>
      </c>
      <c r="H222" s="84"/>
    </row>
    <row r="223" spans="1:10" ht="13.5" thickBot="1" x14ac:dyDescent="0.25"/>
    <row r="224" spans="1:10" ht="18.75" customHeight="1" x14ac:dyDescent="0.2">
      <c r="A224" s="134" t="s">
        <v>6</v>
      </c>
      <c r="B224" s="136" t="s">
        <v>7</v>
      </c>
      <c r="C224" s="137"/>
      <c r="D224" s="137"/>
      <c r="E224" s="138"/>
      <c r="F224" s="136" t="s">
        <v>8</v>
      </c>
      <c r="G224" s="137"/>
      <c r="H224" s="138"/>
      <c r="I224" s="139" t="s">
        <v>3</v>
      </c>
    </row>
    <row r="225" spans="1:14" ht="18.75" customHeight="1" x14ac:dyDescent="0.2">
      <c r="A225" s="135"/>
      <c r="B225" s="7" t="s">
        <v>4</v>
      </c>
      <c r="C225" s="8" t="s">
        <v>9</v>
      </c>
      <c r="D225" s="9" t="s">
        <v>2</v>
      </c>
      <c r="E225" s="10" t="s">
        <v>7</v>
      </c>
      <c r="F225" s="7" t="s">
        <v>10</v>
      </c>
      <c r="G225" s="8" t="s">
        <v>9</v>
      </c>
      <c r="H225" s="10" t="s">
        <v>8</v>
      </c>
      <c r="I225" s="140"/>
    </row>
    <row r="226" spans="1:14" ht="18.75" customHeight="1" x14ac:dyDescent="0.2">
      <c r="A226" s="135"/>
      <c r="B226" s="12" t="s">
        <v>11</v>
      </c>
      <c r="C226" s="13" t="s">
        <v>12</v>
      </c>
      <c r="D226" s="14" t="s">
        <v>13</v>
      </c>
      <c r="E226" s="15" t="s">
        <v>14</v>
      </c>
      <c r="F226" s="12" t="s">
        <v>15</v>
      </c>
      <c r="G226" s="13" t="s">
        <v>16</v>
      </c>
      <c r="H226" s="15" t="s">
        <v>14</v>
      </c>
      <c r="I226" s="82" t="s">
        <v>14</v>
      </c>
      <c r="L226" s="3" t="s">
        <v>65</v>
      </c>
    </row>
    <row r="227" spans="1:14" ht="36" customHeight="1" x14ac:dyDescent="0.2">
      <c r="A227" s="135"/>
      <c r="B227" s="16" t="s">
        <v>17</v>
      </c>
      <c r="C227" s="17" t="s">
        <v>18</v>
      </c>
      <c r="D227" s="18" t="s">
        <v>19</v>
      </c>
      <c r="E227" s="19" t="s">
        <v>69</v>
      </c>
      <c r="F227" s="16" t="s">
        <v>20</v>
      </c>
      <c r="G227" s="17" t="s">
        <v>21</v>
      </c>
      <c r="H227" s="20" t="s">
        <v>22</v>
      </c>
      <c r="I227" s="21" t="s">
        <v>51</v>
      </c>
      <c r="L227" s="3" t="s">
        <v>7</v>
      </c>
      <c r="M227" s="3" t="s">
        <v>8</v>
      </c>
    </row>
    <row r="228" spans="1:14" ht="17.5" customHeight="1" x14ac:dyDescent="0.2">
      <c r="A228" s="22" t="str">
        <f>A192</f>
        <v>令和６年10月</v>
      </c>
      <c r="B228" s="23">
        <v>28</v>
      </c>
      <c r="C228" s="24">
        <f>C192</f>
        <v>1122</v>
      </c>
      <c r="D228" s="25">
        <v>0.9</v>
      </c>
      <c r="E228" s="26">
        <f t="shared" ref="E228:E239" si="50">ROUNDDOWN(B228*C228*(1.85-D228),)</f>
        <v>29845</v>
      </c>
      <c r="F228" s="23">
        <v>3100</v>
      </c>
      <c r="G228" s="24">
        <f>G192</f>
        <v>25.57</v>
      </c>
      <c r="H228" s="26">
        <f>ROUNDDOWN(F228*G228,2)</f>
        <v>79267</v>
      </c>
      <c r="I228" s="27">
        <f t="shared" ref="I228:I239" si="51">ROUNDDOWN(SUM(E228,H228),0)</f>
        <v>109112</v>
      </c>
      <c r="L228" s="78">
        <f>ROUNDDOWN(E228,0)</f>
        <v>29845</v>
      </c>
      <c r="M228" s="78">
        <f>ROUND(H228,0)</f>
        <v>79267</v>
      </c>
    </row>
    <row r="229" spans="1:14" ht="17.5" customHeight="1" x14ac:dyDescent="0.2">
      <c r="A229" s="22" t="str">
        <f t="shared" ref="A229:A239" si="52">A193</f>
        <v>令和６年11月</v>
      </c>
      <c r="B229" s="23">
        <f t="shared" ref="B229:D239" si="53">B228</f>
        <v>28</v>
      </c>
      <c r="C229" s="24">
        <f t="shared" si="53"/>
        <v>1122</v>
      </c>
      <c r="D229" s="25">
        <f>D228</f>
        <v>0.9</v>
      </c>
      <c r="E229" s="26">
        <f t="shared" si="50"/>
        <v>29845</v>
      </c>
      <c r="F229" s="23">
        <v>2900</v>
      </c>
      <c r="G229" s="24">
        <f t="shared" ref="G229:G239" si="54">G193</f>
        <v>25.57</v>
      </c>
      <c r="H229" s="26">
        <f t="shared" ref="H229:H239" si="55">ROUNDDOWN(F229*G229,2)</f>
        <v>74153</v>
      </c>
      <c r="I229" s="27">
        <f t="shared" si="51"/>
        <v>103998</v>
      </c>
      <c r="L229" s="78">
        <f t="shared" ref="L229:L239" si="56">ROUNDDOWN(E229,0)</f>
        <v>29845</v>
      </c>
      <c r="M229" s="78">
        <f t="shared" ref="M229:M239" si="57">ROUND(H229,0)</f>
        <v>74153</v>
      </c>
    </row>
    <row r="230" spans="1:14" ht="17.5" customHeight="1" x14ac:dyDescent="0.2">
      <c r="A230" s="22" t="str">
        <f t="shared" si="52"/>
        <v>令和６年12月</v>
      </c>
      <c r="B230" s="23">
        <f t="shared" si="53"/>
        <v>28</v>
      </c>
      <c r="C230" s="24">
        <f t="shared" si="53"/>
        <v>1122</v>
      </c>
      <c r="D230" s="25">
        <f t="shared" si="53"/>
        <v>0.9</v>
      </c>
      <c r="E230" s="26">
        <f t="shared" si="50"/>
        <v>29845</v>
      </c>
      <c r="F230" s="23">
        <v>2900</v>
      </c>
      <c r="G230" s="24">
        <f t="shared" si="54"/>
        <v>25.57</v>
      </c>
      <c r="H230" s="26">
        <f t="shared" si="55"/>
        <v>74153</v>
      </c>
      <c r="I230" s="27">
        <f t="shared" si="51"/>
        <v>103998</v>
      </c>
      <c r="L230" s="78">
        <f t="shared" si="56"/>
        <v>29845</v>
      </c>
      <c r="M230" s="78">
        <f t="shared" si="57"/>
        <v>74153</v>
      </c>
    </row>
    <row r="231" spans="1:14" ht="17.5" customHeight="1" x14ac:dyDescent="0.2">
      <c r="A231" s="22" t="str">
        <f t="shared" si="52"/>
        <v>令和７年１月</v>
      </c>
      <c r="B231" s="23">
        <f t="shared" si="53"/>
        <v>28</v>
      </c>
      <c r="C231" s="24">
        <f t="shared" si="53"/>
        <v>1122</v>
      </c>
      <c r="D231" s="25">
        <f t="shared" si="53"/>
        <v>0.9</v>
      </c>
      <c r="E231" s="26">
        <f t="shared" si="50"/>
        <v>29845</v>
      </c>
      <c r="F231" s="23">
        <v>2900</v>
      </c>
      <c r="G231" s="24">
        <f t="shared" si="54"/>
        <v>25.57</v>
      </c>
      <c r="H231" s="26">
        <f t="shared" si="55"/>
        <v>74153</v>
      </c>
      <c r="I231" s="27">
        <f t="shared" si="51"/>
        <v>103998</v>
      </c>
      <c r="L231" s="78">
        <f t="shared" si="56"/>
        <v>29845</v>
      </c>
      <c r="M231" s="78">
        <f t="shared" si="57"/>
        <v>74153</v>
      </c>
    </row>
    <row r="232" spans="1:14" ht="17.5" customHeight="1" x14ac:dyDescent="0.2">
      <c r="A232" s="22" t="str">
        <f t="shared" si="52"/>
        <v>令和７年２月</v>
      </c>
      <c r="B232" s="23">
        <f t="shared" si="53"/>
        <v>28</v>
      </c>
      <c r="C232" s="24">
        <f t="shared" si="53"/>
        <v>1122</v>
      </c>
      <c r="D232" s="25">
        <f t="shared" si="53"/>
        <v>0.9</v>
      </c>
      <c r="E232" s="26">
        <f t="shared" si="50"/>
        <v>29845</v>
      </c>
      <c r="F232" s="23">
        <v>2700</v>
      </c>
      <c r="G232" s="24">
        <f t="shared" si="54"/>
        <v>25.57</v>
      </c>
      <c r="H232" s="26">
        <f t="shared" si="55"/>
        <v>69039</v>
      </c>
      <c r="I232" s="27">
        <f t="shared" si="51"/>
        <v>98884</v>
      </c>
      <c r="L232" s="78">
        <f t="shared" si="56"/>
        <v>29845</v>
      </c>
      <c r="M232" s="78">
        <f t="shared" si="57"/>
        <v>69039</v>
      </c>
    </row>
    <row r="233" spans="1:14" ht="17.5" customHeight="1" x14ac:dyDescent="0.2">
      <c r="A233" s="22" t="str">
        <f t="shared" si="52"/>
        <v>令和７年３月</v>
      </c>
      <c r="B233" s="23">
        <f t="shared" si="53"/>
        <v>28</v>
      </c>
      <c r="C233" s="24">
        <f t="shared" si="53"/>
        <v>1122</v>
      </c>
      <c r="D233" s="25">
        <f t="shared" si="53"/>
        <v>0.9</v>
      </c>
      <c r="E233" s="26">
        <f t="shared" si="50"/>
        <v>29845</v>
      </c>
      <c r="F233" s="23">
        <v>2900</v>
      </c>
      <c r="G233" s="24">
        <f t="shared" si="54"/>
        <v>25.57</v>
      </c>
      <c r="H233" s="26">
        <f t="shared" si="55"/>
        <v>74153</v>
      </c>
      <c r="I233" s="27">
        <f t="shared" si="51"/>
        <v>103998</v>
      </c>
      <c r="L233" s="78">
        <f t="shared" si="56"/>
        <v>29845</v>
      </c>
      <c r="M233" s="78">
        <f t="shared" si="57"/>
        <v>74153</v>
      </c>
    </row>
    <row r="234" spans="1:14" ht="17.5" customHeight="1" x14ac:dyDescent="0.2">
      <c r="A234" s="22" t="str">
        <f t="shared" si="52"/>
        <v>令和７年４月</v>
      </c>
      <c r="B234" s="23">
        <f t="shared" si="53"/>
        <v>28</v>
      </c>
      <c r="C234" s="24">
        <f t="shared" si="53"/>
        <v>1122</v>
      </c>
      <c r="D234" s="25">
        <f t="shared" si="53"/>
        <v>0.9</v>
      </c>
      <c r="E234" s="26">
        <f t="shared" si="50"/>
        <v>29845</v>
      </c>
      <c r="F234" s="23">
        <v>2800</v>
      </c>
      <c r="G234" s="24">
        <f t="shared" si="54"/>
        <v>25.57</v>
      </c>
      <c r="H234" s="26">
        <f t="shared" si="55"/>
        <v>71596</v>
      </c>
      <c r="I234" s="27">
        <f t="shared" si="51"/>
        <v>101441</v>
      </c>
      <c r="L234" s="78">
        <f t="shared" si="56"/>
        <v>29845</v>
      </c>
      <c r="M234" s="78">
        <f t="shared" si="57"/>
        <v>71596</v>
      </c>
    </row>
    <row r="235" spans="1:14" ht="17.5" customHeight="1" x14ac:dyDescent="0.2">
      <c r="A235" s="22" t="str">
        <f t="shared" si="52"/>
        <v>令和７年５月</v>
      </c>
      <c r="B235" s="23">
        <f t="shared" si="53"/>
        <v>28</v>
      </c>
      <c r="C235" s="24">
        <f t="shared" si="53"/>
        <v>1122</v>
      </c>
      <c r="D235" s="25">
        <f t="shared" si="53"/>
        <v>0.9</v>
      </c>
      <c r="E235" s="26">
        <f t="shared" si="50"/>
        <v>29845</v>
      </c>
      <c r="F235" s="23">
        <v>2900</v>
      </c>
      <c r="G235" s="24">
        <f t="shared" si="54"/>
        <v>25.57</v>
      </c>
      <c r="H235" s="26">
        <f t="shared" si="55"/>
        <v>74153</v>
      </c>
      <c r="I235" s="27">
        <f t="shared" si="51"/>
        <v>103998</v>
      </c>
      <c r="L235" s="78">
        <f t="shared" si="56"/>
        <v>29845</v>
      </c>
      <c r="M235" s="78">
        <f t="shared" si="57"/>
        <v>74153</v>
      </c>
    </row>
    <row r="236" spans="1:14" ht="17.5" customHeight="1" x14ac:dyDescent="0.2">
      <c r="A236" s="22" t="str">
        <f t="shared" si="52"/>
        <v>令和７年６月</v>
      </c>
      <c r="B236" s="23">
        <f t="shared" si="53"/>
        <v>28</v>
      </c>
      <c r="C236" s="24">
        <f t="shared" si="53"/>
        <v>1122</v>
      </c>
      <c r="D236" s="25">
        <f t="shared" si="53"/>
        <v>0.9</v>
      </c>
      <c r="E236" s="26">
        <f t="shared" si="50"/>
        <v>29845</v>
      </c>
      <c r="F236" s="23">
        <v>2800</v>
      </c>
      <c r="G236" s="24">
        <f t="shared" si="54"/>
        <v>25.57</v>
      </c>
      <c r="H236" s="26">
        <f t="shared" si="55"/>
        <v>71596</v>
      </c>
      <c r="I236" s="27">
        <f t="shared" si="51"/>
        <v>101441</v>
      </c>
      <c r="L236" s="78">
        <f t="shared" si="56"/>
        <v>29845</v>
      </c>
      <c r="M236" s="78">
        <f t="shared" si="57"/>
        <v>71596</v>
      </c>
    </row>
    <row r="237" spans="1:14" ht="17.5" customHeight="1" x14ac:dyDescent="0.2">
      <c r="A237" s="22" t="str">
        <f t="shared" si="52"/>
        <v>令和７年７月</v>
      </c>
      <c r="B237" s="23">
        <f t="shared" si="53"/>
        <v>28</v>
      </c>
      <c r="C237" s="24">
        <f t="shared" si="53"/>
        <v>1122</v>
      </c>
      <c r="D237" s="25">
        <f t="shared" si="53"/>
        <v>0.9</v>
      </c>
      <c r="E237" s="26">
        <f t="shared" si="50"/>
        <v>29845</v>
      </c>
      <c r="F237" s="23">
        <v>2800</v>
      </c>
      <c r="G237" s="24">
        <f t="shared" si="54"/>
        <v>27.14</v>
      </c>
      <c r="H237" s="26">
        <f t="shared" si="55"/>
        <v>75992</v>
      </c>
      <c r="I237" s="27">
        <f t="shared" si="51"/>
        <v>105837</v>
      </c>
      <c r="L237" s="78">
        <f t="shared" si="56"/>
        <v>29845</v>
      </c>
      <c r="M237" s="78">
        <f t="shared" si="57"/>
        <v>75992</v>
      </c>
    </row>
    <row r="238" spans="1:14" ht="17.5" customHeight="1" x14ac:dyDescent="0.2">
      <c r="A238" s="22" t="str">
        <f t="shared" si="52"/>
        <v>令和７年８月</v>
      </c>
      <c r="B238" s="23">
        <f t="shared" si="53"/>
        <v>28</v>
      </c>
      <c r="C238" s="24">
        <f t="shared" si="53"/>
        <v>1122</v>
      </c>
      <c r="D238" s="25">
        <f t="shared" si="53"/>
        <v>0.9</v>
      </c>
      <c r="E238" s="26">
        <f t="shared" si="50"/>
        <v>29845</v>
      </c>
      <c r="F238" s="23">
        <v>2700</v>
      </c>
      <c r="G238" s="24">
        <f t="shared" si="54"/>
        <v>27.14</v>
      </c>
      <c r="H238" s="26">
        <f t="shared" si="55"/>
        <v>73278</v>
      </c>
      <c r="I238" s="27">
        <f t="shared" si="51"/>
        <v>103123</v>
      </c>
      <c r="L238" s="78">
        <f t="shared" si="56"/>
        <v>29845</v>
      </c>
      <c r="M238" s="78">
        <f t="shared" si="57"/>
        <v>73278</v>
      </c>
    </row>
    <row r="239" spans="1:14" ht="17.5" customHeight="1" thickBot="1" x14ac:dyDescent="0.25">
      <c r="A239" s="28" t="str">
        <f t="shared" si="52"/>
        <v>令和７年９月</v>
      </c>
      <c r="B239" s="23">
        <f t="shared" si="53"/>
        <v>28</v>
      </c>
      <c r="C239" s="24">
        <f t="shared" si="53"/>
        <v>1122</v>
      </c>
      <c r="D239" s="29">
        <f>D238</f>
        <v>0.9</v>
      </c>
      <c r="E239" s="26">
        <f t="shared" si="50"/>
        <v>29845</v>
      </c>
      <c r="F239" s="23">
        <v>2900</v>
      </c>
      <c r="G239" s="24">
        <f t="shared" si="54"/>
        <v>27.14</v>
      </c>
      <c r="H239" s="26">
        <f t="shared" si="55"/>
        <v>78706</v>
      </c>
      <c r="I239" s="27">
        <f t="shared" si="51"/>
        <v>108551</v>
      </c>
      <c r="L239" s="78">
        <f t="shared" si="56"/>
        <v>29845</v>
      </c>
      <c r="M239" s="78">
        <f t="shared" si="57"/>
        <v>78706</v>
      </c>
    </row>
    <row r="240" spans="1:14" ht="17.5" customHeight="1" thickBot="1" x14ac:dyDescent="0.25">
      <c r="A240" s="30" t="s">
        <v>23</v>
      </c>
      <c r="B240" s="31"/>
      <c r="C240" s="32"/>
      <c r="D240" s="32"/>
      <c r="E240" s="33"/>
      <c r="F240" s="34">
        <f>SUM(F228:F239)</f>
        <v>34300</v>
      </c>
      <c r="G240" s="32"/>
      <c r="H240" s="33"/>
      <c r="I240" s="35">
        <f>SUM(I228:I239)</f>
        <v>1248379</v>
      </c>
      <c r="J240" s="36" t="s">
        <v>24</v>
      </c>
      <c r="L240" s="75">
        <f>SUM(L228:L239)</f>
        <v>358140</v>
      </c>
      <c r="M240" s="75">
        <f>SUM(M228:M239)</f>
        <v>890239</v>
      </c>
      <c r="N240" s="85">
        <f>SUM(L240:M240)</f>
        <v>1248379</v>
      </c>
    </row>
    <row r="241" spans="1:9" ht="17.5" customHeight="1" thickBot="1" x14ac:dyDescent="0.25">
      <c r="A241" s="86"/>
      <c r="H241" s="39"/>
      <c r="I241" s="39"/>
    </row>
    <row r="242" spans="1:9" ht="17.5" customHeight="1" thickTop="1" thickBot="1" x14ac:dyDescent="0.25">
      <c r="F242" s="131" t="s">
        <v>61</v>
      </c>
      <c r="G242" s="132"/>
      <c r="H242" s="40" t="s">
        <v>68</v>
      </c>
      <c r="I242" s="41">
        <f>ROUND(I240/110*100,0)</f>
        <v>1134890</v>
      </c>
    </row>
    <row r="243" spans="1:9" ht="18.75" customHeight="1" thickTop="1" x14ac:dyDescent="0.2">
      <c r="G243" s="133"/>
      <c r="H243" s="133"/>
      <c r="I243" s="42"/>
    </row>
    <row r="244" spans="1:9" x14ac:dyDescent="0.2">
      <c r="A244" s="130" t="s">
        <v>25</v>
      </c>
      <c r="B244" s="130"/>
      <c r="C244" s="130"/>
      <c r="D244" s="130"/>
      <c r="E244" s="130"/>
      <c r="F244" s="130"/>
      <c r="G244" s="130"/>
      <c r="H244" s="130"/>
      <c r="I244" s="130"/>
    </row>
    <row r="245" spans="1:9" x14ac:dyDescent="0.2">
      <c r="A245" s="130" t="s">
        <v>26</v>
      </c>
      <c r="B245" s="130"/>
      <c r="C245" s="130"/>
      <c r="D245" s="130"/>
      <c r="E245" s="130"/>
      <c r="F245" s="130"/>
      <c r="G245" s="130"/>
      <c r="H245" s="130"/>
      <c r="I245" s="130"/>
    </row>
    <row r="246" spans="1:9" x14ac:dyDescent="0.2">
      <c r="A246" s="130" t="s">
        <v>27</v>
      </c>
      <c r="B246" s="130"/>
      <c r="C246" s="130"/>
      <c r="D246" s="130"/>
      <c r="E246" s="130"/>
      <c r="F246" s="130"/>
      <c r="G246" s="130"/>
      <c r="H246" s="130"/>
      <c r="I246" s="130"/>
    </row>
    <row r="247" spans="1:9" x14ac:dyDescent="0.2">
      <c r="A247" s="129" t="s">
        <v>77</v>
      </c>
      <c r="B247" s="129"/>
      <c r="C247" s="129"/>
      <c r="D247" s="129"/>
      <c r="E247" s="129"/>
      <c r="F247" s="129"/>
      <c r="G247" s="129"/>
      <c r="H247" s="129"/>
      <c r="I247" s="129"/>
    </row>
    <row r="248" spans="1:9" x14ac:dyDescent="0.2">
      <c r="A248" s="45" t="s">
        <v>28</v>
      </c>
      <c r="B248" s="44"/>
      <c r="C248" s="44"/>
      <c r="D248" s="44"/>
      <c r="E248" s="44"/>
      <c r="F248" s="44"/>
      <c r="G248" s="44"/>
      <c r="H248" s="44"/>
      <c r="I248" s="44"/>
    </row>
    <row r="249" spans="1:9" x14ac:dyDescent="0.2">
      <c r="A249" s="130" t="str">
        <f>"注５：入札金額算定においては，力率は"&amp;TEXT(D228,"#%")&amp;"とする。"</f>
        <v>注５：入札金額算定においては，力率は90%とする。</v>
      </c>
      <c r="B249" s="130"/>
      <c r="C249" s="130"/>
      <c r="D249" s="130"/>
      <c r="E249" s="130"/>
      <c r="F249" s="130"/>
      <c r="G249" s="130"/>
      <c r="H249" s="130"/>
      <c r="I249" s="130"/>
    </row>
    <row r="250" spans="1:9" x14ac:dyDescent="0.2">
      <c r="A250" s="130" t="s">
        <v>29</v>
      </c>
      <c r="B250" s="130"/>
      <c r="C250" s="130"/>
      <c r="D250" s="130"/>
      <c r="E250" s="130"/>
      <c r="F250" s="130"/>
      <c r="G250" s="130"/>
      <c r="H250" s="130"/>
      <c r="I250" s="130"/>
    </row>
    <row r="252" spans="1:9" x14ac:dyDescent="0.2">
      <c r="A252" s="45" t="s">
        <v>30</v>
      </c>
    </row>
  </sheetData>
  <mergeCells count="84">
    <mergeCell ref="A142:I142"/>
    <mergeCell ref="A116:A119"/>
    <mergeCell ref="B116:E116"/>
    <mergeCell ref="F116:H116"/>
    <mergeCell ref="I116:I117"/>
    <mergeCell ref="F134:G134"/>
    <mergeCell ref="G135:H135"/>
    <mergeCell ref="A136:I136"/>
    <mergeCell ref="A137:I137"/>
    <mergeCell ref="A138:I138"/>
    <mergeCell ref="A139:I139"/>
    <mergeCell ref="A141:I141"/>
    <mergeCell ref="A106:I106"/>
    <mergeCell ref="A80:A83"/>
    <mergeCell ref="B80:E80"/>
    <mergeCell ref="F80:H80"/>
    <mergeCell ref="I80:I81"/>
    <mergeCell ref="F98:G98"/>
    <mergeCell ref="G99:H99"/>
    <mergeCell ref="A100:I100"/>
    <mergeCell ref="A101:I101"/>
    <mergeCell ref="A102:I102"/>
    <mergeCell ref="A103:I103"/>
    <mergeCell ref="A105:I105"/>
    <mergeCell ref="A70:I70"/>
    <mergeCell ref="A44:A47"/>
    <mergeCell ref="B44:E44"/>
    <mergeCell ref="F44:H44"/>
    <mergeCell ref="I44:I45"/>
    <mergeCell ref="F62:G62"/>
    <mergeCell ref="G63:H63"/>
    <mergeCell ref="A64:I64"/>
    <mergeCell ref="A65:I65"/>
    <mergeCell ref="A66:I66"/>
    <mergeCell ref="A67:I67"/>
    <mergeCell ref="A69:I69"/>
    <mergeCell ref="A34:I34"/>
    <mergeCell ref="A8:A11"/>
    <mergeCell ref="B8:E8"/>
    <mergeCell ref="F8:H8"/>
    <mergeCell ref="I8:I9"/>
    <mergeCell ref="F26:G26"/>
    <mergeCell ref="G27:H27"/>
    <mergeCell ref="A28:I28"/>
    <mergeCell ref="A29:I29"/>
    <mergeCell ref="A30:I30"/>
    <mergeCell ref="A31:I31"/>
    <mergeCell ref="A33:I33"/>
    <mergeCell ref="A152:A155"/>
    <mergeCell ref="B152:E152"/>
    <mergeCell ref="F152:H152"/>
    <mergeCell ref="I152:I153"/>
    <mergeCell ref="F170:G170"/>
    <mergeCell ref="G171:H171"/>
    <mergeCell ref="A172:I172"/>
    <mergeCell ref="A173:I173"/>
    <mergeCell ref="A174:I174"/>
    <mergeCell ref="A175:I175"/>
    <mergeCell ref="A177:I177"/>
    <mergeCell ref="A178:I178"/>
    <mergeCell ref="A188:A191"/>
    <mergeCell ref="B188:E188"/>
    <mergeCell ref="F188:H188"/>
    <mergeCell ref="I188:I189"/>
    <mergeCell ref="F206:G206"/>
    <mergeCell ref="G207:H207"/>
    <mergeCell ref="A208:I208"/>
    <mergeCell ref="A209:I209"/>
    <mergeCell ref="A210:I210"/>
    <mergeCell ref="A211:I211"/>
    <mergeCell ref="A213:I213"/>
    <mergeCell ref="A214:I214"/>
    <mergeCell ref="A224:A227"/>
    <mergeCell ref="B224:E224"/>
    <mergeCell ref="F224:H224"/>
    <mergeCell ref="I224:I225"/>
    <mergeCell ref="A247:I247"/>
    <mergeCell ref="A249:I249"/>
    <mergeCell ref="A250:I250"/>
    <mergeCell ref="F242:G242"/>
    <mergeCell ref="G243:H243"/>
    <mergeCell ref="A244:I244"/>
    <mergeCell ref="A245:I245"/>
    <mergeCell ref="A246:I246"/>
  </mergeCells>
  <phoneticPr fontId="2"/>
  <pageMargins left="0.98425196850393704" right="0.19685039370078741" top="0.59055118110236227" bottom="0" header="0.31496062992125984" footer="0.19685039370078741"/>
  <pageSetup paperSize="9" fitToHeight="8" orientation="landscape" r:id="rId1"/>
  <rowBreaks count="3" manualBreakCount="3">
    <brk id="36" max="9" man="1"/>
    <brk id="72" max="9" man="1"/>
    <brk id="108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6"/>
  <sheetViews>
    <sheetView view="pageBreakPreview" zoomScaleNormal="100" zoomScaleSheetLayoutView="100" workbookViewId="0"/>
  </sheetViews>
  <sheetFormatPr defaultColWidth="9" defaultRowHeight="13" x14ac:dyDescent="0.2"/>
  <cols>
    <col min="1" max="1" width="17.7265625" style="3" customWidth="1"/>
    <col min="2" max="9" width="15.36328125" style="3" customWidth="1"/>
    <col min="10" max="16384" width="9" style="3"/>
  </cols>
  <sheetData>
    <row r="1" spans="1:9" ht="16.5" x14ac:dyDescent="0.2">
      <c r="A1" s="46" t="s">
        <v>59</v>
      </c>
      <c r="I1" s="56" t="s">
        <v>63</v>
      </c>
    </row>
    <row r="2" spans="1:9" ht="16.5" x14ac:dyDescent="0.2">
      <c r="A2" s="46"/>
      <c r="I2" s="74" t="s">
        <v>58</v>
      </c>
    </row>
    <row r="3" spans="1:9" ht="37.5" customHeight="1" x14ac:dyDescent="0.2">
      <c r="A3" s="47" t="s">
        <v>39</v>
      </c>
      <c r="B3" s="170" t="s">
        <v>41</v>
      </c>
      <c r="C3" s="170"/>
      <c r="D3" s="170" t="s">
        <v>42</v>
      </c>
      <c r="E3" s="170"/>
      <c r="F3" s="170" t="s">
        <v>47</v>
      </c>
      <c r="G3" s="170"/>
      <c r="H3" s="170" t="s">
        <v>48</v>
      </c>
      <c r="I3" s="170"/>
    </row>
    <row r="4" spans="1:9" ht="36" customHeight="1" x14ac:dyDescent="0.2">
      <c r="A4" s="47" t="s">
        <v>6</v>
      </c>
      <c r="B4" s="72" t="s">
        <v>124</v>
      </c>
      <c r="C4" s="72" t="s">
        <v>46</v>
      </c>
      <c r="D4" s="72" t="s">
        <v>124</v>
      </c>
      <c r="E4" s="72" t="s">
        <v>46</v>
      </c>
      <c r="F4" s="72" t="s">
        <v>124</v>
      </c>
      <c r="G4" s="72" t="s">
        <v>46</v>
      </c>
      <c r="H4" s="72" t="s">
        <v>124</v>
      </c>
      <c r="I4" s="72" t="s">
        <v>46</v>
      </c>
    </row>
    <row r="5" spans="1:9" ht="17.5" customHeight="1" x14ac:dyDescent="0.2">
      <c r="A5" s="49" t="str">
        <f>'別紙No1_設計書(動力）'!A12</f>
        <v>令和６年10月</v>
      </c>
      <c r="B5" s="71">
        <f>'別紙No1_設計書(動力）'!B12</f>
        <v>26</v>
      </c>
      <c r="C5" s="50">
        <f>'別紙No1_設計書(動力）'!F12</f>
        <v>544</v>
      </c>
      <c r="D5" s="71">
        <f>'別紙No1_設計書(動力）'!B48</f>
        <v>19</v>
      </c>
      <c r="E5" s="50">
        <f>'別紙No1_設計書(動力）'!F48</f>
        <v>293</v>
      </c>
      <c r="F5" s="71">
        <f>'別紙No1_設計書(動力）'!B84</f>
        <v>14</v>
      </c>
      <c r="G5" s="50">
        <f>'別紙No1_設計書(動力）'!F84</f>
        <v>438</v>
      </c>
      <c r="H5" s="71">
        <f>'別紙No1_設計書(動力）'!B120</f>
        <v>14</v>
      </c>
      <c r="I5" s="50">
        <f>'別紙No1_設計書(動力）'!F120</f>
        <v>321</v>
      </c>
    </row>
    <row r="6" spans="1:9" ht="17.5" customHeight="1" x14ac:dyDescent="0.2">
      <c r="A6" s="49" t="str">
        <f>'別紙No1_設計書(動力）'!A13</f>
        <v>令和６年11月</v>
      </c>
      <c r="B6" s="71">
        <f>'別紙No1_設計書(動力）'!B13</f>
        <v>26</v>
      </c>
      <c r="C6" s="50">
        <f>'別紙No1_設計書(動力）'!F13</f>
        <v>492</v>
      </c>
      <c r="D6" s="71">
        <f>'別紙No1_設計書(動力）'!B49</f>
        <v>19</v>
      </c>
      <c r="E6" s="50">
        <f>'別紙No1_設計書(動力）'!F49</f>
        <v>265</v>
      </c>
      <c r="F6" s="71">
        <f>'別紙No1_設計書(動力）'!B85</f>
        <v>14</v>
      </c>
      <c r="G6" s="50">
        <f>'別紙No1_設計書(動力）'!F85</f>
        <v>395</v>
      </c>
      <c r="H6" s="71">
        <f>'別紙No1_設計書(動力）'!B121</f>
        <v>14</v>
      </c>
      <c r="I6" s="50">
        <f>'別紙No1_設計書(動力）'!F121</f>
        <v>424</v>
      </c>
    </row>
    <row r="7" spans="1:9" ht="17.5" customHeight="1" x14ac:dyDescent="0.2">
      <c r="A7" s="49" t="str">
        <f>'別紙No1_設計書(動力）'!A14</f>
        <v>令和６年12月</v>
      </c>
      <c r="B7" s="71">
        <f>'別紙No1_設計書(動力）'!B14</f>
        <v>26</v>
      </c>
      <c r="C7" s="50">
        <f>'別紙No1_設計書(動力）'!F14</f>
        <v>461</v>
      </c>
      <c r="D7" s="71">
        <f>'別紙No1_設計書(動力）'!B50</f>
        <v>19</v>
      </c>
      <c r="E7" s="50">
        <f>'別紙No1_設計書(動力）'!F50</f>
        <v>254</v>
      </c>
      <c r="F7" s="71">
        <f>'別紙No1_設計書(動力）'!B86</f>
        <v>14</v>
      </c>
      <c r="G7" s="50">
        <f>'別紙No1_設計書(動力）'!F86</f>
        <v>322</v>
      </c>
      <c r="H7" s="71">
        <f>'別紙No1_設計書(動力）'!B122</f>
        <v>14</v>
      </c>
      <c r="I7" s="50">
        <f>'別紙No1_設計書(動力）'!F122</f>
        <v>453</v>
      </c>
    </row>
    <row r="8" spans="1:9" ht="17.5" customHeight="1" x14ac:dyDescent="0.2">
      <c r="A8" s="49" t="str">
        <f>'別紙No1_設計書(動力）'!A15</f>
        <v>令和７年１月</v>
      </c>
      <c r="B8" s="71">
        <f>'別紙No1_設計書(動力）'!B15</f>
        <v>26</v>
      </c>
      <c r="C8" s="50">
        <f>'別紙No1_設計書(動力）'!F15</f>
        <v>457</v>
      </c>
      <c r="D8" s="71">
        <f>'別紙No1_設計書(動力）'!B51</f>
        <v>19</v>
      </c>
      <c r="E8" s="50">
        <f>'別紙No1_設計書(動力）'!F51</f>
        <v>252</v>
      </c>
      <c r="F8" s="71">
        <f>'別紙No1_設計書(動力）'!B87</f>
        <v>14</v>
      </c>
      <c r="G8" s="50">
        <f>'別紙No1_設計書(動力）'!F87</f>
        <v>314</v>
      </c>
      <c r="H8" s="71">
        <f>'別紙No1_設計書(動力）'!B123</f>
        <v>14</v>
      </c>
      <c r="I8" s="50">
        <f>'別紙No1_設計書(動力）'!F123</f>
        <v>516</v>
      </c>
    </row>
    <row r="9" spans="1:9" ht="17.5" customHeight="1" x14ac:dyDescent="0.2">
      <c r="A9" s="49" t="str">
        <f>'別紙No1_設計書(動力）'!A16</f>
        <v>令和７年２月</v>
      </c>
      <c r="B9" s="71">
        <f>'別紙No1_設計書(動力）'!B16</f>
        <v>26</v>
      </c>
      <c r="C9" s="50">
        <f>'別紙No1_設計書(動力）'!F16</f>
        <v>496</v>
      </c>
      <c r="D9" s="71">
        <f>'別紙No1_設計書(動力）'!B52</f>
        <v>19</v>
      </c>
      <c r="E9" s="50">
        <f>'別紙No1_設計書(動力）'!F52</f>
        <v>268</v>
      </c>
      <c r="F9" s="71">
        <f>'別紙No1_設計書(動力）'!B88</f>
        <v>14</v>
      </c>
      <c r="G9" s="50">
        <f>'別紙No1_設計書(動力）'!F88</f>
        <v>333</v>
      </c>
      <c r="H9" s="71">
        <f>'別紙No1_設計書(動力）'!B124</f>
        <v>14</v>
      </c>
      <c r="I9" s="50">
        <f>'別紙No1_設計書(動力）'!F124</f>
        <v>507</v>
      </c>
    </row>
    <row r="10" spans="1:9" ht="17.5" customHeight="1" x14ac:dyDescent="0.2">
      <c r="A10" s="49" t="str">
        <f>'別紙No1_設計書(動力）'!A17</f>
        <v>令和７年３月</v>
      </c>
      <c r="B10" s="71">
        <f>'別紙No1_設計書(動力）'!B17</f>
        <v>26</v>
      </c>
      <c r="C10" s="50">
        <f>'別紙No1_設計書(動力）'!F17</f>
        <v>517</v>
      </c>
      <c r="D10" s="71">
        <f>'別紙No1_設計書(動力）'!B53</f>
        <v>19</v>
      </c>
      <c r="E10" s="50">
        <f>'別紙No1_設計書(動力）'!F53</f>
        <v>285</v>
      </c>
      <c r="F10" s="71">
        <f>'別紙No1_設計書(動力）'!B89</f>
        <v>14</v>
      </c>
      <c r="G10" s="50">
        <f>'別紙No1_設計書(動力）'!F89</f>
        <v>352</v>
      </c>
      <c r="H10" s="71">
        <f>'別紙No1_設計書(動力）'!B125</f>
        <v>14</v>
      </c>
      <c r="I10" s="50">
        <f>'別紙No1_設計書(動力）'!F125</f>
        <v>440</v>
      </c>
    </row>
    <row r="11" spans="1:9" ht="17.5" customHeight="1" x14ac:dyDescent="0.2">
      <c r="A11" s="49" t="str">
        <f>'別紙No1_設計書(動力）'!A18</f>
        <v>令和７年４月</v>
      </c>
      <c r="B11" s="71">
        <f>'別紙No1_設計書(動力）'!B18</f>
        <v>26</v>
      </c>
      <c r="C11" s="50">
        <f>'別紙No1_設計書(動力）'!F18</f>
        <v>540</v>
      </c>
      <c r="D11" s="71">
        <f>'別紙No1_設計書(動力）'!B54</f>
        <v>19</v>
      </c>
      <c r="E11" s="50">
        <f>'別紙No1_設計書(動力）'!F54</f>
        <v>290</v>
      </c>
      <c r="F11" s="71">
        <f>'別紙No1_設計書(動力）'!B90</f>
        <v>14</v>
      </c>
      <c r="G11" s="50">
        <f>'別紙No1_設計書(動力）'!F90</f>
        <v>440</v>
      </c>
      <c r="H11" s="71">
        <f>'別紙No1_設計書(動力）'!B126</f>
        <v>14</v>
      </c>
      <c r="I11" s="50">
        <f>'別紙No1_設計書(動力）'!F126</f>
        <v>381</v>
      </c>
    </row>
    <row r="12" spans="1:9" ht="17.5" customHeight="1" x14ac:dyDescent="0.2">
      <c r="A12" s="49" t="str">
        <f>'別紙No1_設計書(動力）'!A19</f>
        <v>令和７年５月</v>
      </c>
      <c r="B12" s="71">
        <f>'別紙No1_設計書(動力）'!B19</f>
        <v>26</v>
      </c>
      <c r="C12" s="50">
        <f>'別紙No1_設計書(動力）'!F19</f>
        <v>490</v>
      </c>
      <c r="D12" s="71">
        <f>'別紙No1_設計書(動力）'!B55</f>
        <v>19</v>
      </c>
      <c r="E12" s="50">
        <f>'別紙No1_設計書(動力）'!F55</f>
        <v>270</v>
      </c>
      <c r="F12" s="71">
        <f>'別紙No1_設計書(動力）'!B91</f>
        <v>14</v>
      </c>
      <c r="G12" s="50">
        <f>'別紙No1_設計書(動力）'!F91</f>
        <v>400</v>
      </c>
      <c r="H12" s="71">
        <f>'別紙No1_設計書(動力）'!B127</f>
        <v>14</v>
      </c>
      <c r="I12" s="50">
        <f>'別紙No1_設計書(動力）'!F127</f>
        <v>323</v>
      </c>
    </row>
    <row r="13" spans="1:9" ht="17.5" customHeight="1" x14ac:dyDescent="0.2">
      <c r="A13" s="49" t="str">
        <f>'別紙No1_設計書(動力）'!A20</f>
        <v>令和７年６月</v>
      </c>
      <c r="B13" s="71">
        <f>'別紙No1_設計書(動力）'!B20</f>
        <v>26</v>
      </c>
      <c r="C13" s="50">
        <f>'別紙No1_設計書(動力）'!F20</f>
        <v>460</v>
      </c>
      <c r="D13" s="71">
        <f>'別紙No1_設計書(動力）'!B56</f>
        <v>19</v>
      </c>
      <c r="E13" s="50">
        <f>'別紙No1_設計書(動力）'!F56</f>
        <v>250</v>
      </c>
      <c r="F13" s="71">
        <f>'別紙No1_設計書(動力）'!B92</f>
        <v>14</v>
      </c>
      <c r="G13" s="50">
        <f>'別紙No1_設計書(動力）'!F92</f>
        <v>320</v>
      </c>
      <c r="H13" s="71">
        <f>'別紙No1_設計書(動力）'!B128</f>
        <v>14</v>
      </c>
      <c r="I13" s="50">
        <f>'別紙No1_設計書(動力）'!F128</f>
        <v>310</v>
      </c>
    </row>
    <row r="14" spans="1:9" ht="17.5" customHeight="1" x14ac:dyDescent="0.2">
      <c r="A14" s="49" t="str">
        <f>'別紙No1_設計書(動力）'!A21</f>
        <v>令和７年７月</v>
      </c>
      <c r="B14" s="71">
        <f>'別紙No1_設計書(動力）'!B21</f>
        <v>26</v>
      </c>
      <c r="C14" s="50">
        <f>'別紙No1_設計書(動力）'!F21</f>
        <v>460</v>
      </c>
      <c r="D14" s="71">
        <f>'別紙No1_設計書(動力）'!B57</f>
        <v>19</v>
      </c>
      <c r="E14" s="50">
        <f>'別紙No1_設計書(動力）'!F57</f>
        <v>250</v>
      </c>
      <c r="F14" s="71">
        <f>'別紙No1_設計書(動力）'!B93</f>
        <v>14</v>
      </c>
      <c r="G14" s="50">
        <f>'別紙No1_設計書(動力）'!F93</f>
        <v>310</v>
      </c>
      <c r="H14" s="71">
        <f>'別紙No1_設計書(動力）'!B129</f>
        <v>14</v>
      </c>
      <c r="I14" s="50">
        <f>'別紙No1_設計書(動力）'!F129</f>
        <v>308</v>
      </c>
    </row>
    <row r="15" spans="1:9" ht="17.5" customHeight="1" x14ac:dyDescent="0.2">
      <c r="A15" s="49" t="str">
        <f>'別紙No1_設計書(動力）'!A22</f>
        <v>令和７年８月</v>
      </c>
      <c r="B15" s="71">
        <f>'別紙No1_設計書(動力）'!B22</f>
        <v>26</v>
      </c>
      <c r="C15" s="50">
        <f>'別紙No1_設計書(動力）'!F22</f>
        <v>500</v>
      </c>
      <c r="D15" s="71">
        <f>'別紙No1_設計書(動力）'!B58</f>
        <v>19</v>
      </c>
      <c r="E15" s="50">
        <f>'別紙No1_設計書(動力）'!F58</f>
        <v>270</v>
      </c>
      <c r="F15" s="71">
        <f>'別紙No1_設計書(動力）'!B94</f>
        <v>14</v>
      </c>
      <c r="G15" s="50">
        <f>'別紙No1_設計書(動力）'!F94</f>
        <v>330</v>
      </c>
      <c r="H15" s="71">
        <f>'別紙No1_設計書(動力）'!B130</f>
        <v>14</v>
      </c>
      <c r="I15" s="50">
        <f>'別紙No1_設計書(動力）'!F130</f>
        <v>332</v>
      </c>
    </row>
    <row r="16" spans="1:9" ht="17.5" customHeight="1" x14ac:dyDescent="0.2">
      <c r="A16" s="49" t="str">
        <f>'別紙No1_設計書(動力）'!A23</f>
        <v>令和７年９月</v>
      </c>
      <c r="B16" s="71">
        <f>'別紙No1_設計書(動力）'!B23</f>
        <v>26</v>
      </c>
      <c r="C16" s="50">
        <f>'別紙No1_設計書(動力）'!F23</f>
        <v>520</v>
      </c>
      <c r="D16" s="71">
        <f>'別紙No1_設計書(動力）'!B59</f>
        <v>19</v>
      </c>
      <c r="E16" s="50">
        <f>'別紙No1_設計書(動力）'!F59</f>
        <v>290</v>
      </c>
      <c r="F16" s="71">
        <f>'別紙No1_設計書(動力）'!B95</f>
        <v>14</v>
      </c>
      <c r="G16" s="50">
        <f>'別紙No1_設計書(動力）'!F95</f>
        <v>350</v>
      </c>
      <c r="H16" s="71">
        <f>'別紙No1_設計書(動力）'!B131</f>
        <v>14</v>
      </c>
      <c r="I16" s="50">
        <f>'別紙No1_設計書(動力）'!F131</f>
        <v>344</v>
      </c>
    </row>
    <row r="17" spans="1:9" ht="17.5" customHeight="1" x14ac:dyDescent="0.2">
      <c r="A17" s="47" t="s">
        <v>23</v>
      </c>
      <c r="B17" s="54"/>
      <c r="C17" s="51">
        <f>SUM(C5:C16)</f>
        <v>5937</v>
      </c>
      <c r="D17" s="54"/>
      <c r="E17" s="51">
        <f>SUM(E5:E16)</f>
        <v>3237</v>
      </c>
      <c r="F17" s="54"/>
      <c r="G17" s="51">
        <f>SUM(G5:G16)</f>
        <v>4304</v>
      </c>
      <c r="H17" s="54"/>
      <c r="I17" s="51">
        <f>SUM(I5:I16)</f>
        <v>4659</v>
      </c>
    </row>
    <row r="18" spans="1:9" ht="17.5" customHeight="1" x14ac:dyDescent="0.2">
      <c r="A18" s="37"/>
      <c r="B18" s="38"/>
    </row>
    <row r="20" spans="1:9" ht="16.5" x14ac:dyDescent="0.2">
      <c r="A20" s="46" t="s">
        <v>59</v>
      </c>
      <c r="I20" s="56" t="s">
        <v>63</v>
      </c>
    </row>
    <row r="21" spans="1:9" ht="16.5" x14ac:dyDescent="0.2">
      <c r="A21" s="46"/>
      <c r="I21" s="74" t="s">
        <v>58</v>
      </c>
    </row>
    <row r="22" spans="1:9" ht="37.5" customHeight="1" x14ac:dyDescent="0.2">
      <c r="A22" s="47" t="s">
        <v>39</v>
      </c>
      <c r="B22" s="168" t="s">
        <v>78</v>
      </c>
      <c r="C22" s="169"/>
    </row>
    <row r="23" spans="1:9" ht="36" customHeight="1" x14ac:dyDescent="0.2">
      <c r="A23" s="47" t="s">
        <v>6</v>
      </c>
      <c r="B23" s="83" t="s">
        <v>124</v>
      </c>
      <c r="C23" s="83" t="s">
        <v>46</v>
      </c>
    </row>
    <row r="24" spans="1:9" ht="17.5" customHeight="1" x14ac:dyDescent="0.2">
      <c r="A24" s="49" t="str">
        <f>A5</f>
        <v>令和６年10月</v>
      </c>
      <c r="B24" s="50">
        <f>'別紙No1_設計書(動力）'!B156</f>
        <v>25</v>
      </c>
      <c r="C24" s="50">
        <f>'別紙No1_設計書(動力）'!F156</f>
        <v>738</v>
      </c>
    </row>
    <row r="25" spans="1:9" ht="17.5" customHeight="1" x14ac:dyDescent="0.2">
      <c r="A25" s="49" t="str">
        <f t="shared" ref="A25:A35" si="0">A6</f>
        <v>令和６年11月</v>
      </c>
      <c r="B25" s="50">
        <f>'別紙No1_設計書(動力）'!B157</f>
        <v>25</v>
      </c>
      <c r="C25" s="50">
        <f>'別紙No1_設計書(動力）'!F157</f>
        <v>728</v>
      </c>
    </row>
    <row r="26" spans="1:9" ht="17.5" customHeight="1" x14ac:dyDescent="0.2">
      <c r="A26" s="49" t="str">
        <f t="shared" si="0"/>
        <v>令和６年12月</v>
      </c>
      <c r="B26" s="50">
        <f>'別紙No1_設計書(動力）'!B158</f>
        <v>25</v>
      </c>
      <c r="C26" s="50">
        <f>'別紙No1_設計書(動力）'!F158</f>
        <v>699</v>
      </c>
    </row>
    <row r="27" spans="1:9" ht="17.5" customHeight="1" x14ac:dyDescent="0.2">
      <c r="A27" s="49" t="str">
        <f t="shared" si="0"/>
        <v>令和７年１月</v>
      </c>
      <c r="B27" s="50">
        <f>'別紙No1_設計書(動力）'!B159</f>
        <v>25</v>
      </c>
      <c r="C27" s="50">
        <f>'別紙No1_設計書(動力）'!F159</f>
        <v>803</v>
      </c>
    </row>
    <row r="28" spans="1:9" ht="17.5" customHeight="1" x14ac:dyDescent="0.2">
      <c r="A28" s="49" t="str">
        <f t="shared" si="0"/>
        <v>令和７年２月</v>
      </c>
      <c r="B28" s="50">
        <f>'別紙No1_設計書(動力）'!B160</f>
        <v>25</v>
      </c>
      <c r="C28" s="50">
        <f>'別紙No1_設計書(動力）'!F160</f>
        <v>819</v>
      </c>
    </row>
    <row r="29" spans="1:9" ht="17.5" customHeight="1" x14ac:dyDescent="0.2">
      <c r="A29" s="49" t="str">
        <f t="shared" si="0"/>
        <v>令和７年３月</v>
      </c>
      <c r="B29" s="50">
        <f>'別紙No1_設計書(動力）'!B161</f>
        <v>25</v>
      </c>
      <c r="C29" s="50">
        <f>'別紙No1_設計書(動力）'!F161</f>
        <v>721</v>
      </c>
    </row>
    <row r="30" spans="1:9" ht="17.5" customHeight="1" x14ac:dyDescent="0.2">
      <c r="A30" s="49" t="str">
        <f t="shared" si="0"/>
        <v>令和７年４月</v>
      </c>
      <c r="B30" s="50">
        <f>'別紙No1_設計書(動力）'!B162</f>
        <v>25</v>
      </c>
      <c r="C30" s="50">
        <f>'別紙No1_設計書(動力）'!F162</f>
        <v>747</v>
      </c>
    </row>
    <row r="31" spans="1:9" ht="17.5" customHeight="1" x14ac:dyDescent="0.2">
      <c r="A31" s="49" t="str">
        <f t="shared" si="0"/>
        <v>令和７年５月</v>
      </c>
      <c r="B31" s="50">
        <f>'別紙No1_設計書(動力）'!B163</f>
        <v>25</v>
      </c>
      <c r="C31" s="50">
        <f>'別紙No1_設計書(動力）'!F163</f>
        <v>712</v>
      </c>
    </row>
    <row r="32" spans="1:9" ht="17.5" customHeight="1" x14ac:dyDescent="0.2">
      <c r="A32" s="49" t="str">
        <f t="shared" si="0"/>
        <v>令和７年６月</v>
      </c>
      <c r="B32" s="50">
        <f>'別紙No1_設計書(動力）'!B164</f>
        <v>25</v>
      </c>
      <c r="C32" s="50">
        <f>'別紙No1_設計書(動力）'!F164</f>
        <v>747</v>
      </c>
    </row>
    <row r="33" spans="1:9" ht="17.5" customHeight="1" x14ac:dyDescent="0.2">
      <c r="A33" s="49" t="str">
        <f t="shared" si="0"/>
        <v>令和７年７月</v>
      </c>
      <c r="B33" s="50">
        <f>'別紙No1_設計書(動力）'!B165</f>
        <v>25</v>
      </c>
      <c r="C33" s="50">
        <f>'別紙No1_設計書(動力）'!F165</f>
        <v>755</v>
      </c>
    </row>
    <row r="34" spans="1:9" ht="17.5" customHeight="1" x14ac:dyDescent="0.2">
      <c r="A34" s="49" t="str">
        <f t="shared" si="0"/>
        <v>令和７年８月</v>
      </c>
      <c r="B34" s="50">
        <f>'別紙No1_設計書(動力）'!B166</f>
        <v>25</v>
      </c>
      <c r="C34" s="50">
        <f>'別紙No1_設計書(動力）'!F166</f>
        <v>814</v>
      </c>
    </row>
    <row r="35" spans="1:9" ht="17.5" customHeight="1" x14ac:dyDescent="0.2">
      <c r="A35" s="49" t="str">
        <f t="shared" si="0"/>
        <v>令和７年９月</v>
      </c>
      <c r="B35" s="50">
        <f>'別紙No1_設計書(動力）'!B167</f>
        <v>25</v>
      </c>
      <c r="C35" s="50">
        <f>'別紙No1_設計書(動力）'!F167</f>
        <v>827</v>
      </c>
    </row>
    <row r="36" spans="1:9" ht="17.5" customHeight="1" x14ac:dyDescent="0.2">
      <c r="A36" s="47" t="s">
        <v>23</v>
      </c>
      <c r="B36" s="54"/>
      <c r="C36" s="51">
        <f>SUM(C24:C35)</f>
        <v>9110</v>
      </c>
    </row>
    <row r="37" spans="1:9" ht="17.5" customHeight="1" x14ac:dyDescent="0.2">
      <c r="A37" s="86"/>
    </row>
    <row r="38" spans="1:9" ht="17.5" customHeight="1" x14ac:dyDescent="0.2">
      <c r="B38" s="87"/>
      <c r="C38" s="87"/>
    </row>
    <row r="39" spans="1:9" ht="16.5" x14ac:dyDescent="0.2">
      <c r="A39" s="46" t="s">
        <v>59</v>
      </c>
      <c r="I39" s="56" t="s">
        <v>63</v>
      </c>
    </row>
    <row r="40" spans="1:9" ht="16.5" x14ac:dyDescent="0.2">
      <c r="A40" s="46"/>
      <c r="I40" s="74" t="s">
        <v>58</v>
      </c>
    </row>
    <row r="41" spans="1:9" ht="37.5" customHeight="1" x14ac:dyDescent="0.2">
      <c r="A41" s="47" t="s">
        <v>39</v>
      </c>
      <c r="B41" s="170" t="s">
        <v>120</v>
      </c>
      <c r="C41" s="170"/>
      <c r="D41" s="170" t="s">
        <v>121</v>
      </c>
      <c r="E41" s="170"/>
      <c r="F41" s="168" t="s">
        <v>122</v>
      </c>
      <c r="G41" s="169"/>
      <c r="H41" s="168" t="s">
        <v>123</v>
      </c>
      <c r="I41" s="169"/>
    </row>
    <row r="42" spans="1:9" ht="36" customHeight="1" x14ac:dyDescent="0.2">
      <c r="A42" s="47" t="s">
        <v>6</v>
      </c>
      <c r="B42" s="88" t="s">
        <v>124</v>
      </c>
      <c r="C42" s="88" t="s">
        <v>46</v>
      </c>
      <c r="D42" s="88" t="s">
        <v>125</v>
      </c>
      <c r="E42" s="88" t="s">
        <v>46</v>
      </c>
      <c r="F42" s="88" t="s">
        <v>124</v>
      </c>
      <c r="G42" s="88" t="s">
        <v>46</v>
      </c>
      <c r="H42" s="88" t="s">
        <v>125</v>
      </c>
      <c r="I42" s="88" t="s">
        <v>46</v>
      </c>
    </row>
    <row r="43" spans="1:9" ht="17.5" customHeight="1" x14ac:dyDescent="0.2">
      <c r="A43" s="49" t="str">
        <f>A24</f>
        <v>令和６年10月</v>
      </c>
      <c r="B43" s="50">
        <f>'別紙No1_設計書(動力）'!B192</f>
        <v>41</v>
      </c>
      <c r="C43" s="50">
        <f>'別紙No1_設計書(動力）'!F192</f>
        <v>5500</v>
      </c>
      <c r="D43" s="50">
        <f>'別紙No1_設計書(照明）'!B11</f>
        <v>60</v>
      </c>
      <c r="E43" s="50">
        <f>'別紙No1_設計書(照明）'!D11</f>
        <v>350</v>
      </c>
      <c r="F43" s="50">
        <f>'別紙No1_設計書(動力）'!B228</f>
        <v>28</v>
      </c>
      <c r="G43" s="50">
        <f>'別紙No1_設計書(動力）'!F228</f>
        <v>3100</v>
      </c>
      <c r="H43" s="50">
        <f>'別紙No1_設計書(照明）'!B44</f>
        <v>50</v>
      </c>
      <c r="I43" s="50">
        <f>'別紙No1_設計書(照明）'!D44</f>
        <v>180</v>
      </c>
    </row>
    <row r="44" spans="1:9" ht="17.5" customHeight="1" x14ac:dyDescent="0.2">
      <c r="A44" s="49" t="str">
        <f t="shared" ref="A44:A54" si="1">A25</f>
        <v>令和６年11月</v>
      </c>
      <c r="B44" s="50">
        <f>'別紙No1_設計書(動力）'!B193</f>
        <v>41</v>
      </c>
      <c r="C44" s="50">
        <f>'別紙No1_設計書(動力）'!F193</f>
        <v>4000</v>
      </c>
      <c r="D44" s="50">
        <f>'別紙No1_設計書(照明）'!B12</f>
        <v>60</v>
      </c>
      <c r="E44" s="50">
        <f>'別紙No1_設計書(照明）'!D12</f>
        <v>320</v>
      </c>
      <c r="F44" s="50">
        <f>'別紙No1_設計書(動力）'!B229</f>
        <v>28</v>
      </c>
      <c r="G44" s="50">
        <f>'別紙No1_設計書(動力）'!F229</f>
        <v>2900</v>
      </c>
      <c r="H44" s="50">
        <f>'別紙No1_設計書(照明）'!B45</f>
        <v>50</v>
      </c>
      <c r="I44" s="50">
        <f>'別紙No1_設計書(照明）'!D45</f>
        <v>180</v>
      </c>
    </row>
    <row r="45" spans="1:9" ht="17.5" customHeight="1" x14ac:dyDescent="0.2">
      <c r="A45" s="49" t="str">
        <f t="shared" si="1"/>
        <v>令和６年12月</v>
      </c>
      <c r="B45" s="50">
        <f>'別紙No1_設計書(動力）'!B194</f>
        <v>41</v>
      </c>
      <c r="C45" s="50">
        <f>'別紙No1_設計書(動力）'!F194</f>
        <v>3900</v>
      </c>
      <c r="D45" s="50">
        <f>'別紙No1_設計書(照明）'!B13</f>
        <v>60</v>
      </c>
      <c r="E45" s="50">
        <f>'別紙No1_設計書(照明）'!D13</f>
        <v>320</v>
      </c>
      <c r="F45" s="50">
        <f>'別紙No1_設計書(動力）'!B230</f>
        <v>28</v>
      </c>
      <c r="G45" s="50">
        <f>'別紙No1_設計書(動力）'!F230</f>
        <v>2900</v>
      </c>
      <c r="H45" s="50">
        <f>'別紙No1_設計書(照明）'!B46</f>
        <v>50</v>
      </c>
      <c r="I45" s="50">
        <f>'別紙No1_設計書(照明）'!D46</f>
        <v>160</v>
      </c>
    </row>
    <row r="46" spans="1:9" ht="17.5" customHeight="1" x14ac:dyDescent="0.2">
      <c r="A46" s="49" t="str">
        <f t="shared" si="1"/>
        <v>令和７年１月</v>
      </c>
      <c r="B46" s="50">
        <f>'別紙No1_設計書(動力）'!B195</f>
        <v>41</v>
      </c>
      <c r="C46" s="50">
        <f>'別紙No1_設計書(動力）'!F195</f>
        <v>3700</v>
      </c>
      <c r="D46" s="50">
        <f>'別紙No1_設計書(照明）'!B14</f>
        <v>60</v>
      </c>
      <c r="E46" s="50">
        <f>'別紙No1_設計書(照明）'!D14</f>
        <v>430</v>
      </c>
      <c r="F46" s="50">
        <f>'別紙No1_設計書(動力）'!B231</f>
        <v>28</v>
      </c>
      <c r="G46" s="50">
        <f>'別紙No1_設計書(動力）'!F231</f>
        <v>2900</v>
      </c>
      <c r="H46" s="50">
        <f>'別紙No1_設計書(照明）'!B47</f>
        <v>50</v>
      </c>
      <c r="I46" s="50">
        <f>'別紙No1_設計書(照明）'!D47</f>
        <v>90</v>
      </c>
    </row>
    <row r="47" spans="1:9" ht="17.5" customHeight="1" x14ac:dyDescent="0.2">
      <c r="A47" s="49" t="str">
        <f t="shared" si="1"/>
        <v>令和７年２月</v>
      </c>
      <c r="B47" s="50">
        <f>'別紙No1_設計書(動力）'!B196</f>
        <v>41</v>
      </c>
      <c r="C47" s="50">
        <f>'別紙No1_設計書(動力）'!F196</f>
        <v>3200</v>
      </c>
      <c r="D47" s="50">
        <f>'別紙No1_設計書(照明）'!B15</f>
        <v>60</v>
      </c>
      <c r="E47" s="50">
        <f>'別紙No1_設計書(照明）'!D15</f>
        <v>420</v>
      </c>
      <c r="F47" s="50">
        <f>'別紙No1_設計書(動力）'!B232</f>
        <v>28</v>
      </c>
      <c r="G47" s="50">
        <f>'別紙No1_設計書(動力）'!F232</f>
        <v>2700</v>
      </c>
      <c r="H47" s="50">
        <f>'別紙No1_設計書(照明）'!B48</f>
        <v>50</v>
      </c>
      <c r="I47" s="50">
        <f>'別紙No1_設計書(照明）'!D48</f>
        <v>80</v>
      </c>
    </row>
    <row r="48" spans="1:9" ht="17.5" customHeight="1" x14ac:dyDescent="0.2">
      <c r="A48" s="49" t="str">
        <f t="shared" si="1"/>
        <v>令和７年３月</v>
      </c>
      <c r="B48" s="50">
        <f>'別紙No1_設計書(動力）'!B197</f>
        <v>41</v>
      </c>
      <c r="C48" s="50">
        <f>'別紙No1_設計書(動力）'!F197</f>
        <v>3500</v>
      </c>
      <c r="D48" s="50">
        <f>'別紙No1_設計書(照明）'!B16</f>
        <v>60</v>
      </c>
      <c r="E48" s="50">
        <f>'別紙No1_設計書(照明）'!D16</f>
        <v>360</v>
      </c>
      <c r="F48" s="50">
        <f>'別紙No1_設計書(動力）'!B233</f>
        <v>28</v>
      </c>
      <c r="G48" s="50">
        <f>'別紙No1_設計書(動力）'!F233</f>
        <v>2900</v>
      </c>
      <c r="H48" s="50">
        <f>'別紙No1_設計書(照明）'!B49</f>
        <v>50</v>
      </c>
      <c r="I48" s="50">
        <f>'別紙No1_設計書(照明）'!D49</f>
        <v>70</v>
      </c>
    </row>
    <row r="49" spans="1:9" ht="17.5" customHeight="1" x14ac:dyDescent="0.2">
      <c r="A49" s="49" t="str">
        <f t="shared" si="1"/>
        <v>令和７年４月</v>
      </c>
      <c r="B49" s="50">
        <f>'別紙No1_設計書(動力）'!B198</f>
        <v>41</v>
      </c>
      <c r="C49" s="50">
        <f>'別紙No1_設計書(動力）'!F198</f>
        <v>4000</v>
      </c>
      <c r="D49" s="50">
        <f>'別紙No1_設計書(照明）'!B17</f>
        <v>60</v>
      </c>
      <c r="E49" s="50">
        <f>'別紙No1_設計書(照明）'!D17</f>
        <v>320</v>
      </c>
      <c r="F49" s="50">
        <f>'別紙No1_設計書(動力）'!B234</f>
        <v>28</v>
      </c>
      <c r="G49" s="50">
        <f>'別紙No1_設計書(動力）'!F234</f>
        <v>2800</v>
      </c>
      <c r="H49" s="50">
        <f>'別紙No1_設計書(照明）'!B50</f>
        <v>50</v>
      </c>
      <c r="I49" s="50">
        <f>'別紙No1_設計書(照明）'!D50</f>
        <v>90</v>
      </c>
    </row>
    <row r="50" spans="1:9" ht="17.5" customHeight="1" x14ac:dyDescent="0.2">
      <c r="A50" s="49" t="str">
        <f t="shared" si="1"/>
        <v>令和７年５月</v>
      </c>
      <c r="B50" s="50">
        <f>'別紙No1_設計書(動力）'!B199</f>
        <v>41</v>
      </c>
      <c r="C50" s="50">
        <f>'別紙No1_設計書(動力）'!F199</f>
        <v>4500</v>
      </c>
      <c r="D50" s="50">
        <f>'別紙No1_設計書(照明）'!B18</f>
        <v>60</v>
      </c>
      <c r="E50" s="50">
        <f>'別紙No1_設計書(照明）'!D18</f>
        <v>300</v>
      </c>
      <c r="F50" s="50">
        <f>'別紙No1_設計書(動力）'!B235</f>
        <v>28</v>
      </c>
      <c r="G50" s="50">
        <f>'別紙No1_設計書(動力）'!F235</f>
        <v>2900</v>
      </c>
      <c r="H50" s="50">
        <f>'別紙No1_設計書(照明）'!B51</f>
        <v>50</v>
      </c>
      <c r="I50" s="50">
        <f>'別紙No1_設計書(照明）'!D51</f>
        <v>170</v>
      </c>
    </row>
    <row r="51" spans="1:9" ht="17.5" customHeight="1" x14ac:dyDescent="0.2">
      <c r="A51" s="49" t="str">
        <f t="shared" si="1"/>
        <v>令和７年６月</v>
      </c>
      <c r="B51" s="50">
        <f>'別紙No1_設計書(動力）'!B200</f>
        <v>41</v>
      </c>
      <c r="C51" s="50">
        <f>'別紙No1_設計書(動力）'!F200</f>
        <v>5000</v>
      </c>
      <c r="D51" s="50">
        <f>'別紙No1_設計書(照明）'!B19</f>
        <v>60</v>
      </c>
      <c r="E51" s="50">
        <f>'別紙No1_設計書(照明）'!D19</f>
        <v>360</v>
      </c>
      <c r="F51" s="50">
        <f>'別紙No1_設計書(動力）'!B236</f>
        <v>28</v>
      </c>
      <c r="G51" s="50">
        <f>'別紙No1_設計書(動力）'!F236</f>
        <v>2800</v>
      </c>
      <c r="H51" s="50">
        <f>'別紙No1_設計書(照明）'!B52</f>
        <v>50</v>
      </c>
      <c r="I51" s="50">
        <f>'別紙No1_設計書(照明）'!D52</f>
        <v>170</v>
      </c>
    </row>
    <row r="52" spans="1:9" ht="17.5" customHeight="1" x14ac:dyDescent="0.2">
      <c r="A52" s="49" t="str">
        <f t="shared" si="1"/>
        <v>令和７年７月</v>
      </c>
      <c r="B52" s="50">
        <f>'別紙No1_設計書(動力）'!B201</f>
        <v>41</v>
      </c>
      <c r="C52" s="50">
        <f>'別紙No1_設計書(動力）'!F201</f>
        <v>5300</v>
      </c>
      <c r="D52" s="50">
        <f>'別紙No1_設計書(照明）'!B20</f>
        <v>60</v>
      </c>
      <c r="E52" s="50">
        <f>'別紙No1_設計書(照明）'!D20</f>
        <v>330</v>
      </c>
      <c r="F52" s="50">
        <f>'別紙No1_設計書(動力）'!B237</f>
        <v>28</v>
      </c>
      <c r="G52" s="50">
        <f>'別紙No1_設計書(動力）'!F237</f>
        <v>2800</v>
      </c>
      <c r="H52" s="50">
        <f>'別紙No1_設計書(照明）'!B53</f>
        <v>50</v>
      </c>
      <c r="I52" s="50">
        <f>'別紙No1_設計書(照明）'!D53</f>
        <v>170</v>
      </c>
    </row>
    <row r="53" spans="1:9" ht="17.5" customHeight="1" x14ac:dyDescent="0.2">
      <c r="A53" s="49" t="str">
        <f t="shared" si="1"/>
        <v>令和７年８月</v>
      </c>
      <c r="B53" s="50">
        <f>'別紙No1_設計書(動力）'!B202</f>
        <v>41</v>
      </c>
      <c r="C53" s="50">
        <f>'別紙No1_設計書(動力）'!F202</f>
        <v>5300</v>
      </c>
      <c r="D53" s="50">
        <f>'別紙No1_設計書(照明）'!B21</f>
        <v>60</v>
      </c>
      <c r="E53" s="50">
        <f>'別紙No1_設計書(照明）'!D21</f>
        <v>360</v>
      </c>
      <c r="F53" s="50">
        <f>'別紙No1_設計書(動力）'!B238</f>
        <v>28</v>
      </c>
      <c r="G53" s="50">
        <f>'別紙No1_設計書(動力）'!F238</f>
        <v>2700</v>
      </c>
      <c r="H53" s="50">
        <f>'別紙No1_設計書(照明）'!B54</f>
        <v>50</v>
      </c>
      <c r="I53" s="50">
        <f>'別紙No1_設計書(照明）'!D54</f>
        <v>220</v>
      </c>
    </row>
    <row r="54" spans="1:9" ht="17.5" customHeight="1" x14ac:dyDescent="0.2">
      <c r="A54" s="49" t="str">
        <f t="shared" si="1"/>
        <v>令和７年９月</v>
      </c>
      <c r="B54" s="50">
        <f>'別紙No1_設計書(動力）'!B203</f>
        <v>41</v>
      </c>
      <c r="C54" s="50">
        <f>'別紙No1_設計書(動力）'!F203</f>
        <v>5500</v>
      </c>
      <c r="D54" s="50">
        <f>'別紙No1_設計書(照明）'!B22</f>
        <v>60</v>
      </c>
      <c r="E54" s="50">
        <f>'別紙No1_設計書(照明）'!D22</f>
        <v>420</v>
      </c>
      <c r="F54" s="50">
        <f>'別紙No1_設計書(動力）'!B239</f>
        <v>28</v>
      </c>
      <c r="G54" s="50">
        <f>'別紙No1_設計書(動力）'!F239</f>
        <v>2900</v>
      </c>
      <c r="H54" s="50">
        <f>'別紙No1_設計書(照明）'!B55</f>
        <v>50</v>
      </c>
      <c r="I54" s="50">
        <f>'別紙No1_設計書(照明）'!D55</f>
        <v>160</v>
      </c>
    </row>
    <row r="55" spans="1:9" ht="17.5" customHeight="1" x14ac:dyDescent="0.2">
      <c r="A55" s="47" t="s">
        <v>23</v>
      </c>
      <c r="B55" s="54"/>
      <c r="C55" s="51">
        <f>SUM(C43:C54)</f>
        <v>53400</v>
      </c>
      <c r="D55" s="54"/>
      <c r="E55" s="51">
        <f>SUM(E43:E54)</f>
        <v>4290</v>
      </c>
      <c r="F55" s="54"/>
      <c r="G55" s="51">
        <f>SUM(G43:G54)</f>
        <v>34300</v>
      </c>
      <c r="H55" s="54"/>
      <c r="I55" s="51">
        <f>SUM(I43:I54)</f>
        <v>1740</v>
      </c>
    </row>
    <row r="56" spans="1:9" ht="17.5" customHeight="1" x14ac:dyDescent="0.2">
      <c r="A56" s="86"/>
    </row>
  </sheetData>
  <mergeCells count="9">
    <mergeCell ref="D41:E41"/>
    <mergeCell ref="F41:G41"/>
    <mergeCell ref="H41:I41"/>
    <mergeCell ref="B41:C41"/>
    <mergeCell ref="B3:C3"/>
    <mergeCell ref="D3:E3"/>
    <mergeCell ref="F3:G3"/>
    <mergeCell ref="H3:I3"/>
    <mergeCell ref="B22:C22"/>
  </mergeCells>
  <phoneticPr fontId="2"/>
  <pageMargins left="0.59055118110236227" right="0" top="0.98425196850393704" bottom="0" header="0.31496062992125984" footer="0"/>
  <pageSetup paperSize="9" fitToHeight="2" orientation="landscape" cellComments="asDisplayed" r:id="rId1"/>
  <rowBreaks count="2" manualBreakCount="2">
    <brk id="19" max="8" man="1"/>
    <brk id="3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E074D-0555-4938-B76E-20B886E33774}">
  <dimension ref="A1:J66"/>
  <sheetViews>
    <sheetView view="pageBreakPreview" zoomScaleNormal="100" zoomScaleSheetLayoutView="100" workbookViewId="0">
      <selection activeCell="E270" sqref="E270"/>
    </sheetView>
  </sheetViews>
  <sheetFormatPr defaultRowHeight="13" x14ac:dyDescent="0.2"/>
  <cols>
    <col min="1" max="1" width="13.7265625" customWidth="1"/>
    <col min="2" max="3" width="10.7265625" customWidth="1"/>
    <col min="4" max="4" width="15.7265625" customWidth="1"/>
    <col min="5" max="7" width="12.453125" customWidth="1"/>
    <col min="8" max="8" width="15.08984375" customWidth="1"/>
    <col min="9" max="9" width="17.26953125" customWidth="1"/>
    <col min="10" max="10" width="4.7265625" customWidth="1"/>
  </cols>
  <sheetData>
    <row r="1" spans="1:10" s="3" customFormat="1" x14ac:dyDescent="0.2">
      <c r="I1" s="56" t="s">
        <v>49</v>
      </c>
      <c r="J1" s="73" t="s">
        <v>93</v>
      </c>
    </row>
    <row r="2" spans="1:10" s="3" customFormat="1" ht="21" x14ac:dyDescent="0.2">
      <c r="D2" s="4" t="s">
        <v>96</v>
      </c>
    </row>
    <row r="3" spans="1:10" s="3" customFormat="1" x14ac:dyDescent="0.2">
      <c r="A3" s="3" t="s">
        <v>97</v>
      </c>
      <c r="F3" s="5" t="s">
        <v>5</v>
      </c>
      <c r="G3" s="5" t="s">
        <v>5</v>
      </c>
      <c r="H3" s="6"/>
      <c r="I3" s="5"/>
    </row>
    <row r="4" spans="1:10" s="3" customFormat="1" x14ac:dyDescent="0.2">
      <c r="A4" s="3" t="s">
        <v>90</v>
      </c>
      <c r="H4" s="84"/>
    </row>
    <row r="5" spans="1:10" s="3" customFormat="1" ht="13.5" thickBot="1" x14ac:dyDescent="0.25">
      <c r="A5" s="3" t="s">
        <v>52</v>
      </c>
      <c r="H5" s="84"/>
    </row>
    <row r="6" spans="1:10" s="3" customFormat="1" ht="18.75" customHeight="1" x14ac:dyDescent="0.2">
      <c r="A6" s="139" t="s">
        <v>6</v>
      </c>
      <c r="B6" s="134" t="s">
        <v>7</v>
      </c>
      <c r="C6" s="142"/>
      <c r="D6" s="134" t="s">
        <v>8</v>
      </c>
      <c r="E6" s="142"/>
      <c r="F6" s="142"/>
      <c r="G6" s="142"/>
      <c r="H6" s="143"/>
      <c r="I6" s="144" t="s">
        <v>98</v>
      </c>
    </row>
    <row r="7" spans="1:10" s="3" customFormat="1" ht="18.75" customHeight="1" x14ac:dyDescent="0.2">
      <c r="A7" s="140"/>
      <c r="B7" s="7" t="s">
        <v>4</v>
      </c>
      <c r="C7" s="8" t="s">
        <v>9</v>
      </c>
      <c r="D7" s="147" t="s">
        <v>99</v>
      </c>
      <c r="E7" s="150" t="s">
        <v>100</v>
      </c>
      <c r="F7" s="151"/>
      <c r="G7" s="152"/>
      <c r="H7" s="159" t="s">
        <v>101</v>
      </c>
      <c r="I7" s="145"/>
    </row>
    <row r="8" spans="1:10" s="3" customFormat="1" ht="18.75" customHeight="1" x14ac:dyDescent="0.2">
      <c r="A8" s="140"/>
      <c r="B8" s="12" t="s">
        <v>102</v>
      </c>
      <c r="C8" s="13" t="s">
        <v>12</v>
      </c>
      <c r="D8" s="148"/>
      <c r="E8" s="153"/>
      <c r="F8" s="154"/>
      <c r="G8" s="155"/>
      <c r="H8" s="160"/>
      <c r="I8" s="145"/>
    </row>
    <row r="9" spans="1:10" s="3" customFormat="1" ht="18.75" customHeight="1" x14ac:dyDescent="0.2">
      <c r="A9" s="140"/>
      <c r="B9" s="12"/>
      <c r="C9" s="13"/>
      <c r="D9" s="149"/>
      <c r="E9" s="156"/>
      <c r="F9" s="157"/>
      <c r="G9" s="158"/>
      <c r="H9" s="161"/>
      <c r="I9" s="146"/>
    </row>
    <row r="10" spans="1:10" s="3" customFormat="1" ht="36" customHeight="1" x14ac:dyDescent="0.2">
      <c r="A10" s="141"/>
      <c r="B10" s="16" t="s">
        <v>17</v>
      </c>
      <c r="C10" s="17" t="s">
        <v>18</v>
      </c>
      <c r="D10" s="16"/>
      <c r="E10" s="89" t="s">
        <v>103</v>
      </c>
      <c r="F10" s="90" t="s">
        <v>104</v>
      </c>
      <c r="G10" s="91" t="s">
        <v>105</v>
      </c>
      <c r="H10" s="20" t="s">
        <v>106</v>
      </c>
      <c r="I10" s="21" t="s">
        <v>107</v>
      </c>
    </row>
    <row r="11" spans="1:10" s="3" customFormat="1" ht="17.5" customHeight="1" x14ac:dyDescent="0.2">
      <c r="A11" s="22" t="s">
        <v>88</v>
      </c>
      <c r="B11" s="23">
        <v>60</v>
      </c>
      <c r="C11" s="24">
        <v>1870.05</v>
      </c>
      <c r="D11" s="23">
        <v>350</v>
      </c>
      <c r="E11" s="92">
        <v>29.8</v>
      </c>
      <c r="F11" s="24">
        <v>36.4</v>
      </c>
      <c r="G11" s="24">
        <v>40.49</v>
      </c>
      <c r="H11" s="93">
        <f>ROUNDDOWN(IF((D11-120)&lt;0,D11*E11,(IF((D11-300)&lt;0,120*E11+(D11-120)*F11,120*E11+180*F11+(D11-300)*G11))),)</f>
        <v>12152</v>
      </c>
      <c r="I11" s="27">
        <f>ROUNDDOWN(SUM(C11,H11),0)</f>
        <v>14022</v>
      </c>
    </row>
    <row r="12" spans="1:10" s="3" customFormat="1" ht="17.5" customHeight="1" x14ac:dyDescent="0.2">
      <c r="A12" s="22" t="s">
        <v>81</v>
      </c>
      <c r="B12" s="23">
        <f t="shared" ref="B12:C22" si="0">B11</f>
        <v>60</v>
      </c>
      <c r="C12" s="24">
        <f t="shared" si="0"/>
        <v>1870.05</v>
      </c>
      <c r="D12" s="23">
        <v>320</v>
      </c>
      <c r="E12" s="92">
        <f t="shared" ref="E12:G22" si="1">E11</f>
        <v>29.8</v>
      </c>
      <c r="F12" s="24">
        <f t="shared" si="1"/>
        <v>36.4</v>
      </c>
      <c r="G12" s="24">
        <f t="shared" si="1"/>
        <v>40.49</v>
      </c>
      <c r="H12" s="93">
        <f t="shared" ref="H12:H22" si="2">ROUNDDOWN(IF((D12-120)&lt;0,D12*E12,(IF((D12-300)&lt;0,120*E12+(D12-120)*F12,120*E12+180*F12+(D12-300)*G12))),)</f>
        <v>10937</v>
      </c>
      <c r="I12" s="27">
        <f t="shared" ref="I12:I22" si="3">ROUNDDOWN(SUM(C12,H12),0)</f>
        <v>12807</v>
      </c>
    </row>
    <row r="13" spans="1:10" s="3" customFormat="1" ht="17.5" customHeight="1" x14ac:dyDescent="0.2">
      <c r="A13" s="22" t="s">
        <v>82</v>
      </c>
      <c r="B13" s="23">
        <f t="shared" si="0"/>
        <v>60</v>
      </c>
      <c r="C13" s="24">
        <f t="shared" si="0"/>
        <v>1870.05</v>
      </c>
      <c r="D13" s="23">
        <v>320</v>
      </c>
      <c r="E13" s="92">
        <f t="shared" si="1"/>
        <v>29.8</v>
      </c>
      <c r="F13" s="24">
        <f t="shared" si="1"/>
        <v>36.4</v>
      </c>
      <c r="G13" s="24">
        <f t="shared" si="1"/>
        <v>40.49</v>
      </c>
      <c r="H13" s="93">
        <f t="shared" si="2"/>
        <v>10937</v>
      </c>
      <c r="I13" s="27">
        <f t="shared" si="3"/>
        <v>12807</v>
      </c>
    </row>
    <row r="14" spans="1:10" s="3" customFormat="1" ht="17.5" customHeight="1" x14ac:dyDescent="0.2">
      <c r="A14" s="22" t="s">
        <v>89</v>
      </c>
      <c r="B14" s="23">
        <f t="shared" si="0"/>
        <v>60</v>
      </c>
      <c r="C14" s="24">
        <f t="shared" si="0"/>
        <v>1870.05</v>
      </c>
      <c r="D14" s="23">
        <v>430</v>
      </c>
      <c r="E14" s="92">
        <f>E13</f>
        <v>29.8</v>
      </c>
      <c r="F14" s="24">
        <f>F13</f>
        <v>36.4</v>
      </c>
      <c r="G14" s="24">
        <f t="shared" si="1"/>
        <v>40.49</v>
      </c>
      <c r="H14" s="93">
        <f t="shared" si="2"/>
        <v>15391</v>
      </c>
      <c r="I14" s="27">
        <f t="shared" si="3"/>
        <v>17261</v>
      </c>
    </row>
    <row r="15" spans="1:10" s="3" customFormat="1" ht="17.5" customHeight="1" x14ac:dyDescent="0.2">
      <c r="A15" s="22" t="s">
        <v>83</v>
      </c>
      <c r="B15" s="23">
        <f t="shared" si="0"/>
        <v>60</v>
      </c>
      <c r="C15" s="24">
        <f t="shared" si="0"/>
        <v>1870.05</v>
      </c>
      <c r="D15" s="23">
        <v>420</v>
      </c>
      <c r="E15" s="92">
        <f t="shared" ref="E15:F22" si="4">E14</f>
        <v>29.8</v>
      </c>
      <c r="F15" s="24">
        <f t="shared" si="4"/>
        <v>36.4</v>
      </c>
      <c r="G15" s="24">
        <f t="shared" si="1"/>
        <v>40.49</v>
      </c>
      <c r="H15" s="93">
        <f t="shared" si="2"/>
        <v>14986</v>
      </c>
      <c r="I15" s="27">
        <f t="shared" si="3"/>
        <v>16856</v>
      </c>
    </row>
    <row r="16" spans="1:10" s="3" customFormat="1" ht="17.5" customHeight="1" x14ac:dyDescent="0.2">
      <c r="A16" s="22" t="s">
        <v>84</v>
      </c>
      <c r="B16" s="23">
        <f t="shared" si="0"/>
        <v>60</v>
      </c>
      <c r="C16" s="24">
        <f t="shared" si="0"/>
        <v>1870.05</v>
      </c>
      <c r="D16" s="23">
        <v>360</v>
      </c>
      <c r="E16" s="92">
        <f t="shared" si="4"/>
        <v>29.8</v>
      </c>
      <c r="F16" s="24">
        <f t="shared" si="4"/>
        <v>36.4</v>
      </c>
      <c r="G16" s="24">
        <f t="shared" si="1"/>
        <v>40.49</v>
      </c>
      <c r="H16" s="93">
        <f t="shared" si="2"/>
        <v>12557</v>
      </c>
      <c r="I16" s="27">
        <f t="shared" si="3"/>
        <v>14427</v>
      </c>
    </row>
    <row r="17" spans="1:10" s="3" customFormat="1" ht="17.5" customHeight="1" x14ac:dyDescent="0.2">
      <c r="A17" s="22" t="s">
        <v>108</v>
      </c>
      <c r="B17" s="23">
        <f t="shared" si="0"/>
        <v>60</v>
      </c>
      <c r="C17" s="24">
        <f t="shared" si="0"/>
        <v>1870.05</v>
      </c>
      <c r="D17" s="23">
        <v>320</v>
      </c>
      <c r="E17" s="92">
        <f t="shared" si="4"/>
        <v>29.8</v>
      </c>
      <c r="F17" s="24">
        <f t="shared" si="4"/>
        <v>36.4</v>
      </c>
      <c r="G17" s="24">
        <f t="shared" si="1"/>
        <v>40.49</v>
      </c>
      <c r="H17" s="93">
        <f t="shared" si="2"/>
        <v>10937</v>
      </c>
      <c r="I17" s="27">
        <f t="shared" si="3"/>
        <v>12807</v>
      </c>
    </row>
    <row r="18" spans="1:10" s="3" customFormat="1" ht="17.5" customHeight="1" x14ac:dyDescent="0.2">
      <c r="A18" s="22" t="s">
        <v>109</v>
      </c>
      <c r="B18" s="23">
        <f t="shared" si="0"/>
        <v>60</v>
      </c>
      <c r="C18" s="24">
        <f t="shared" si="0"/>
        <v>1870.05</v>
      </c>
      <c r="D18" s="23">
        <v>300</v>
      </c>
      <c r="E18" s="92">
        <f t="shared" si="4"/>
        <v>29.8</v>
      </c>
      <c r="F18" s="24">
        <f t="shared" si="4"/>
        <v>36.4</v>
      </c>
      <c r="G18" s="24">
        <f t="shared" si="1"/>
        <v>40.49</v>
      </c>
      <c r="H18" s="93">
        <f t="shared" si="2"/>
        <v>10128</v>
      </c>
      <c r="I18" s="27">
        <f t="shared" si="3"/>
        <v>11998</v>
      </c>
    </row>
    <row r="19" spans="1:10" s="3" customFormat="1" ht="17.5" customHeight="1" x14ac:dyDescent="0.2">
      <c r="A19" s="22" t="s">
        <v>110</v>
      </c>
      <c r="B19" s="23">
        <f t="shared" si="0"/>
        <v>60</v>
      </c>
      <c r="C19" s="24">
        <f t="shared" si="0"/>
        <v>1870.05</v>
      </c>
      <c r="D19" s="23">
        <v>360</v>
      </c>
      <c r="E19" s="92">
        <f t="shared" si="4"/>
        <v>29.8</v>
      </c>
      <c r="F19" s="24">
        <f t="shared" si="4"/>
        <v>36.4</v>
      </c>
      <c r="G19" s="24">
        <f t="shared" si="1"/>
        <v>40.49</v>
      </c>
      <c r="H19" s="93">
        <f t="shared" si="2"/>
        <v>12557</v>
      </c>
      <c r="I19" s="27">
        <f t="shared" si="3"/>
        <v>14427</v>
      </c>
    </row>
    <row r="20" spans="1:10" s="3" customFormat="1" ht="17.5" customHeight="1" x14ac:dyDescent="0.2">
      <c r="A20" s="22" t="s">
        <v>111</v>
      </c>
      <c r="B20" s="23">
        <f t="shared" si="0"/>
        <v>60</v>
      </c>
      <c r="C20" s="24">
        <f t="shared" si="0"/>
        <v>1870.05</v>
      </c>
      <c r="D20" s="23">
        <v>330</v>
      </c>
      <c r="E20" s="92">
        <f t="shared" si="4"/>
        <v>29.8</v>
      </c>
      <c r="F20" s="24">
        <f t="shared" si="4"/>
        <v>36.4</v>
      </c>
      <c r="G20" s="24">
        <f t="shared" si="1"/>
        <v>40.49</v>
      </c>
      <c r="H20" s="93">
        <f t="shared" si="2"/>
        <v>11342</v>
      </c>
      <c r="I20" s="27">
        <f t="shared" si="3"/>
        <v>13212</v>
      </c>
    </row>
    <row r="21" spans="1:10" s="3" customFormat="1" ht="17.5" customHeight="1" x14ac:dyDescent="0.2">
      <c r="A21" s="22" t="s">
        <v>112</v>
      </c>
      <c r="B21" s="23">
        <f t="shared" si="0"/>
        <v>60</v>
      </c>
      <c r="C21" s="24">
        <f t="shared" si="0"/>
        <v>1870.05</v>
      </c>
      <c r="D21" s="23">
        <v>360</v>
      </c>
      <c r="E21" s="92">
        <f t="shared" si="4"/>
        <v>29.8</v>
      </c>
      <c r="F21" s="24">
        <f t="shared" si="4"/>
        <v>36.4</v>
      </c>
      <c r="G21" s="24">
        <f t="shared" si="1"/>
        <v>40.49</v>
      </c>
      <c r="H21" s="93">
        <f t="shared" si="2"/>
        <v>12557</v>
      </c>
      <c r="I21" s="27">
        <f t="shared" si="3"/>
        <v>14427</v>
      </c>
    </row>
    <row r="22" spans="1:10" s="3" customFormat="1" ht="17.5" customHeight="1" thickBot="1" x14ac:dyDescent="0.25">
      <c r="A22" s="22" t="s">
        <v>113</v>
      </c>
      <c r="B22" s="23">
        <f t="shared" si="0"/>
        <v>60</v>
      </c>
      <c r="C22" s="24">
        <f t="shared" si="0"/>
        <v>1870.05</v>
      </c>
      <c r="D22" s="23">
        <v>420</v>
      </c>
      <c r="E22" s="94">
        <f t="shared" si="4"/>
        <v>29.8</v>
      </c>
      <c r="F22" s="24">
        <f t="shared" si="4"/>
        <v>36.4</v>
      </c>
      <c r="G22" s="24">
        <f t="shared" si="1"/>
        <v>40.49</v>
      </c>
      <c r="H22" s="93">
        <f t="shared" si="2"/>
        <v>14986</v>
      </c>
      <c r="I22" s="27">
        <f t="shared" si="3"/>
        <v>16856</v>
      </c>
    </row>
    <row r="23" spans="1:10" s="3" customFormat="1" ht="17.5" customHeight="1" thickBot="1" x14ac:dyDescent="0.25">
      <c r="A23" s="30" t="s">
        <v>23</v>
      </c>
      <c r="B23" s="31"/>
      <c r="C23" s="32"/>
      <c r="D23" s="34">
        <f>SUM(D11:D22)</f>
        <v>4290</v>
      </c>
      <c r="E23" s="32"/>
      <c r="F23" s="32"/>
      <c r="G23" s="32"/>
      <c r="H23" s="33"/>
      <c r="I23" s="35">
        <f>SUM(I11:I22)</f>
        <v>171907</v>
      </c>
      <c r="J23" s="36" t="s">
        <v>24</v>
      </c>
    </row>
    <row r="24" spans="1:10" s="3" customFormat="1" ht="17.5" customHeight="1" thickBot="1" x14ac:dyDescent="0.25">
      <c r="A24" s="86"/>
      <c r="H24" s="39"/>
      <c r="I24" s="39"/>
    </row>
    <row r="25" spans="1:10" s="3" customFormat="1" ht="17.5" customHeight="1" thickTop="1" thickBot="1" x14ac:dyDescent="0.25">
      <c r="E25" s="95" t="s">
        <v>61</v>
      </c>
      <c r="F25" s="96"/>
      <c r="G25" s="96"/>
      <c r="H25" s="40" t="s">
        <v>68</v>
      </c>
      <c r="I25" s="41">
        <f>ROUNDUP(I23/110*100,0)</f>
        <v>156280</v>
      </c>
    </row>
    <row r="26" spans="1:10" s="3" customFormat="1" ht="13.5" thickTop="1" x14ac:dyDescent="0.2">
      <c r="A26" s="45" t="s">
        <v>25</v>
      </c>
      <c r="B26" s="45"/>
      <c r="C26" s="45"/>
      <c r="D26" s="45"/>
      <c r="E26" s="45"/>
      <c r="F26" s="45"/>
      <c r="G26" s="45"/>
      <c r="H26" s="45"/>
      <c r="I26" s="45"/>
    </row>
    <row r="27" spans="1:10" s="3" customFormat="1" x14ac:dyDescent="0.2">
      <c r="A27" s="45" t="s">
        <v>26</v>
      </c>
      <c r="B27" s="45"/>
      <c r="C27" s="45"/>
      <c r="D27" s="45"/>
      <c r="E27" s="45"/>
      <c r="F27" s="45"/>
      <c r="G27" s="45"/>
      <c r="H27" s="45"/>
      <c r="I27" s="45"/>
    </row>
    <row r="28" spans="1:10" s="3" customFormat="1" x14ac:dyDescent="0.2">
      <c r="A28" s="45" t="s">
        <v>27</v>
      </c>
      <c r="B28" s="45"/>
      <c r="C28" s="45"/>
      <c r="D28" s="45"/>
      <c r="E28" s="45"/>
      <c r="F28" s="45"/>
      <c r="G28" s="45"/>
      <c r="H28" s="45"/>
      <c r="I28" s="45"/>
    </row>
    <row r="29" spans="1:10" s="3" customFormat="1" ht="13.5" customHeight="1" x14ac:dyDescent="0.2">
      <c r="A29" s="97" t="s">
        <v>77</v>
      </c>
      <c r="B29" s="98"/>
      <c r="C29" s="98"/>
      <c r="D29" s="98"/>
      <c r="E29" s="98"/>
      <c r="F29" s="98"/>
      <c r="G29" s="98"/>
      <c r="H29" s="98"/>
      <c r="I29" s="98"/>
    </row>
    <row r="30" spans="1:10" s="3" customFormat="1" x14ac:dyDescent="0.2">
      <c r="A30" s="45" t="s">
        <v>28</v>
      </c>
      <c r="B30" s="44"/>
      <c r="C30" s="44"/>
      <c r="D30" s="44"/>
      <c r="E30" s="44"/>
      <c r="F30" s="44"/>
      <c r="G30" s="44"/>
      <c r="H30" s="44"/>
      <c r="I30" s="44"/>
    </row>
    <row r="31" spans="1:10" s="3" customFormat="1" x14ac:dyDescent="0.2">
      <c r="A31" s="45" t="str">
        <f>"注５：入札金額算定においては，力率は"&amp;TEXT(E11,"#%")&amp;"とする。"</f>
        <v>注５：入札金額算定においては，力率は2980%とする。</v>
      </c>
      <c r="B31" s="45"/>
      <c r="C31" s="45"/>
      <c r="D31" s="45"/>
      <c r="E31" s="45"/>
      <c r="F31" s="45"/>
      <c r="G31" s="45"/>
      <c r="H31" s="45"/>
      <c r="I31" s="45"/>
    </row>
    <row r="32" spans="1:10" s="3" customFormat="1" x14ac:dyDescent="0.2">
      <c r="A32" s="45" t="s">
        <v>29</v>
      </c>
      <c r="B32" s="45"/>
      <c r="C32" s="45"/>
      <c r="D32" s="45"/>
      <c r="E32" s="45"/>
      <c r="F32" s="45"/>
      <c r="G32" s="45"/>
      <c r="H32" s="45"/>
      <c r="I32" s="45"/>
    </row>
    <row r="33" spans="1:10" s="3" customFormat="1" x14ac:dyDescent="0.2">
      <c r="A33" s="45" t="s">
        <v>30</v>
      </c>
    </row>
    <row r="34" spans="1:10" s="3" customFormat="1" x14ac:dyDescent="0.2">
      <c r="I34" s="56" t="s">
        <v>49</v>
      </c>
      <c r="J34" s="73" t="s">
        <v>116</v>
      </c>
    </row>
    <row r="35" spans="1:10" s="3" customFormat="1" ht="21" x14ac:dyDescent="0.2">
      <c r="D35" s="4" t="s">
        <v>96</v>
      </c>
    </row>
    <row r="36" spans="1:10" s="3" customFormat="1" x14ac:dyDescent="0.2">
      <c r="A36" s="3" t="s">
        <v>97</v>
      </c>
      <c r="F36" s="5" t="s">
        <v>5</v>
      </c>
      <c r="G36" s="5" t="s">
        <v>5</v>
      </c>
      <c r="H36" s="6"/>
      <c r="I36" s="5"/>
    </row>
    <row r="37" spans="1:10" s="3" customFormat="1" x14ac:dyDescent="0.2">
      <c r="A37" s="3" t="s">
        <v>91</v>
      </c>
      <c r="H37" s="84"/>
    </row>
    <row r="38" spans="1:10" s="3" customFormat="1" ht="13.5" thickBot="1" x14ac:dyDescent="0.25">
      <c r="A38" s="3" t="s">
        <v>52</v>
      </c>
      <c r="H38" s="84"/>
    </row>
    <row r="39" spans="1:10" s="3" customFormat="1" ht="18.75" customHeight="1" x14ac:dyDescent="0.2">
      <c r="A39" s="139" t="s">
        <v>6</v>
      </c>
      <c r="B39" s="134" t="s">
        <v>7</v>
      </c>
      <c r="C39" s="142"/>
      <c r="D39" s="134" t="s">
        <v>8</v>
      </c>
      <c r="E39" s="142"/>
      <c r="F39" s="142"/>
      <c r="G39" s="142"/>
      <c r="H39" s="143"/>
      <c r="I39" s="144" t="s">
        <v>98</v>
      </c>
    </row>
    <row r="40" spans="1:10" s="3" customFormat="1" ht="18.75" customHeight="1" x14ac:dyDescent="0.2">
      <c r="A40" s="140"/>
      <c r="B40" s="7" t="s">
        <v>4</v>
      </c>
      <c r="C40" s="8" t="s">
        <v>9</v>
      </c>
      <c r="D40" s="147" t="s">
        <v>99</v>
      </c>
      <c r="E40" s="150" t="s">
        <v>100</v>
      </c>
      <c r="F40" s="151"/>
      <c r="G40" s="152"/>
      <c r="H40" s="159" t="s">
        <v>114</v>
      </c>
      <c r="I40" s="145"/>
    </row>
    <row r="41" spans="1:10" s="3" customFormat="1" ht="18.75" customHeight="1" x14ac:dyDescent="0.2">
      <c r="A41" s="140"/>
      <c r="B41" s="12" t="s">
        <v>102</v>
      </c>
      <c r="C41" s="13" t="s">
        <v>12</v>
      </c>
      <c r="D41" s="148"/>
      <c r="E41" s="153"/>
      <c r="F41" s="154"/>
      <c r="G41" s="155"/>
      <c r="H41" s="160"/>
      <c r="I41" s="145"/>
    </row>
    <row r="42" spans="1:10" s="3" customFormat="1" ht="18.75" customHeight="1" x14ac:dyDescent="0.2">
      <c r="A42" s="140"/>
      <c r="B42" s="12"/>
      <c r="C42" s="13"/>
      <c r="D42" s="149"/>
      <c r="E42" s="156"/>
      <c r="F42" s="157"/>
      <c r="G42" s="158"/>
      <c r="H42" s="161"/>
      <c r="I42" s="146"/>
    </row>
    <row r="43" spans="1:10" s="3" customFormat="1" ht="36" customHeight="1" x14ac:dyDescent="0.2">
      <c r="A43" s="141"/>
      <c r="B43" s="16" t="s">
        <v>17</v>
      </c>
      <c r="C43" s="17" t="s">
        <v>18</v>
      </c>
      <c r="D43" s="16"/>
      <c r="E43" s="89" t="s">
        <v>103</v>
      </c>
      <c r="F43" s="90" t="s">
        <v>104</v>
      </c>
      <c r="G43" s="91" t="s">
        <v>105</v>
      </c>
      <c r="H43" s="20" t="s">
        <v>106</v>
      </c>
      <c r="I43" s="21" t="s">
        <v>107</v>
      </c>
    </row>
    <row r="44" spans="1:10" s="3" customFormat="1" ht="17.5" customHeight="1" x14ac:dyDescent="0.2">
      <c r="A44" s="22" t="str">
        <f>A11</f>
        <v>令和５年10月</v>
      </c>
      <c r="B44" s="23">
        <v>50</v>
      </c>
      <c r="C44" s="24">
        <v>1870.5</v>
      </c>
      <c r="D44" s="23">
        <v>180</v>
      </c>
      <c r="E44" s="92">
        <v>29.8</v>
      </c>
      <c r="F44" s="24">
        <v>36.4</v>
      </c>
      <c r="G44" s="24">
        <v>40.49</v>
      </c>
      <c r="H44" s="93">
        <f>ROUNDDOWN(IF((D44-120)&lt;0,D44*E44,(IF((D44-300)&lt;0,120*E44+(D44-120)*F44,120*E44+180*F44+(D44-300)*G44))),)</f>
        <v>5760</v>
      </c>
      <c r="I44" s="27">
        <f>ROUNDDOWN(SUM(C44,H44),0)</f>
        <v>7630</v>
      </c>
    </row>
    <row r="45" spans="1:10" s="3" customFormat="1" ht="17.5" customHeight="1" x14ac:dyDescent="0.2">
      <c r="A45" s="22" t="str">
        <f t="shared" ref="A45:A55" si="5">A12</f>
        <v>令和５年11月</v>
      </c>
      <c r="B45" s="23">
        <f t="shared" ref="B45:C55" si="6">B44</f>
        <v>50</v>
      </c>
      <c r="C45" s="24">
        <f t="shared" si="6"/>
        <v>1870.5</v>
      </c>
      <c r="D45" s="23">
        <v>180</v>
      </c>
      <c r="E45" s="92">
        <f t="shared" ref="E45:G55" si="7">E44</f>
        <v>29.8</v>
      </c>
      <c r="F45" s="24">
        <f t="shared" si="7"/>
        <v>36.4</v>
      </c>
      <c r="G45" s="24">
        <f t="shared" si="7"/>
        <v>40.49</v>
      </c>
      <c r="H45" s="93">
        <f t="shared" ref="H45:H55" si="8">ROUNDDOWN(IF((D45-120)&lt;0,D45*E45,(IF((D45-300)&lt;0,120*E45+(D45-120)*F45,120*E45+180*F45+(D45-300)*G45))),)</f>
        <v>5760</v>
      </c>
      <c r="I45" s="27">
        <f t="shared" ref="I45:I55" si="9">ROUNDDOWN(SUM(C45,H45),0)</f>
        <v>7630</v>
      </c>
    </row>
    <row r="46" spans="1:10" s="3" customFormat="1" ht="17.5" customHeight="1" x14ac:dyDescent="0.2">
      <c r="A46" s="22" t="str">
        <f t="shared" si="5"/>
        <v>令和５年12月</v>
      </c>
      <c r="B46" s="23">
        <f t="shared" si="6"/>
        <v>50</v>
      </c>
      <c r="C46" s="24">
        <f t="shared" si="6"/>
        <v>1870.5</v>
      </c>
      <c r="D46" s="23">
        <v>160</v>
      </c>
      <c r="E46" s="92">
        <f t="shared" si="7"/>
        <v>29.8</v>
      </c>
      <c r="F46" s="24">
        <f t="shared" si="7"/>
        <v>36.4</v>
      </c>
      <c r="G46" s="24">
        <f t="shared" si="7"/>
        <v>40.49</v>
      </c>
      <c r="H46" s="93">
        <f t="shared" si="8"/>
        <v>5032</v>
      </c>
      <c r="I46" s="27">
        <f t="shared" si="9"/>
        <v>6902</v>
      </c>
    </row>
    <row r="47" spans="1:10" s="3" customFormat="1" ht="17.5" customHeight="1" x14ac:dyDescent="0.2">
      <c r="A47" s="22" t="str">
        <f t="shared" si="5"/>
        <v>令和６年１月</v>
      </c>
      <c r="B47" s="23">
        <f t="shared" si="6"/>
        <v>50</v>
      </c>
      <c r="C47" s="24">
        <f t="shared" si="6"/>
        <v>1870.5</v>
      </c>
      <c r="D47" s="23">
        <v>90</v>
      </c>
      <c r="E47" s="92">
        <f>E46</f>
        <v>29.8</v>
      </c>
      <c r="F47" s="24">
        <f>F46</f>
        <v>36.4</v>
      </c>
      <c r="G47" s="24">
        <f t="shared" si="7"/>
        <v>40.49</v>
      </c>
      <c r="H47" s="93">
        <f t="shared" si="8"/>
        <v>2682</v>
      </c>
      <c r="I47" s="27">
        <f t="shared" si="9"/>
        <v>4552</v>
      </c>
    </row>
    <row r="48" spans="1:10" s="3" customFormat="1" ht="17.5" customHeight="1" x14ac:dyDescent="0.2">
      <c r="A48" s="22" t="str">
        <f t="shared" si="5"/>
        <v>令和６年２月</v>
      </c>
      <c r="B48" s="23">
        <f t="shared" si="6"/>
        <v>50</v>
      </c>
      <c r="C48" s="24">
        <f t="shared" si="6"/>
        <v>1870.5</v>
      </c>
      <c r="D48" s="23">
        <v>80</v>
      </c>
      <c r="E48" s="92">
        <f t="shared" ref="E48:F55" si="10">E47</f>
        <v>29.8</v>
      </c>
      <c r="F48" s="24">
        <f t="shared" si="10"/>
        <v>36.4</v>
      </c>
      <c r="G48" s="24">
        <f t="shared" si="7"/>
        <v>40.49</v>
      </c>
      <c r="H48" s="93">
        <f t="shared" si="8"/>
        <v>2384</v>
      </c>
      <c r="I48" s="27">
        <f t="shared" si="9"/>
        <v>4254</v>
      </c>
    </row>
    <row r="49" spans="1:10" s="3" customFormat="1" ht="17.5" customHeight="1" x14ac:dyDescent="0.2">
      <c r="A49" s="22" t="str">
        <f t="shared" si="5"/>
        <v>令和６年３月</v>
      </c>
      <c r="B49" s="23">
        <f t="shared" si="6"/>
        <v>50</v>
      </c>
      <c r="C49" s="24">
        <f t="shared" si="6"/>
        <v>1870.5</v>
      </c>
      <c r="D49" s="23">
        <v>70</v>
      </c>
      <c r="E49" s="92">
        <f t="shared" si="10"/>
        <v>29.8</v>
      </c>
      <c r="F49" s="24">
        <f t="shared" si="10"/>
        <v>36.4</v>
      </c>
      <c r="G49" s="24">
        <f t="shared" si="7"/>
        <v>40.49</v>
      </c>
      <c r="H49" s="93">
        <f t="shared" si="8"/>
        <v>2086</v>
      </c>
      <c r="I49" s="27">
        <f t="shared" si="9"/>
        <v>3956</v>
      </c>
    </row>
    <row r="50" spans="1:10" s="3" customFormat="1" ht="17.5" customHeight="1" x14ac:dyDescent="0.2">
      <c r="A50" s="22" t="str">
        <f t="shared" si="5"/>
        <v>令和６年４月</v>
      </c>
      <c r="B50" s="23">
        <f t="shared" si="6"/>
        <v>50</v>
      </c>
      <c r="C50" s="24">
        <f t="shared" si="6"/>
        <v>1870.5</v>
      </c>
      <c r="D50" s="23">
        <v>90</v>
      </c>
      <c r="E50" s="92">
        <f t="shared" si="10"/>
        <v>29.8</v>
      </c>
      <c r="F50" s="24">
        <f t="shared" si="10"/>
        <v>36.4</v>
      </c>
      <c r="G50" s="24">
        <f t="shared" si="7"/>
        <v>40.49</v>
      </c>
      <c r="H50" s="93">
        <f t="shared" si="8"/>
        <v>2682</v>
      </c>
      <c r="I50" s="27">
        <f t="shared" si="9"/>
        <v>4552</v>
      </c>
    </row>
    <row r="51" spans="1:10" s="3" customFormat="1" ht="17.5" customHeight="1" x14ac:dyDescent="0.2">
      <c r="A51" s="22" t="str">
        <f t="shared" si="5"/>
        <v>令和６年５月</v>
      </c>
      <c r="B51" s="23">
        <f t="shared" si="6"/>
        <v>50</v>
      </c>
      <c r="C51" s="24">
        <f t="shared" si="6"/>
        <v>1870.5</v>
      </c>
      <c r="D51" s="23">
        <v>170</v>
      </c>
      <c r="E51" s="92">
        <f t="shared" si="10"/>
        <v>29.8</v>
      </c>
      <c r="F51" s="24">
        <f t="shared" si="10"/>
        <v>36.4</v>
      </c>
      <c r="G51" s="24">
        <f t="shared" si="7"/>
        <v>40.49</v>
      </c>
      <c r="H51" s="93">
        <f t="shared" si="8"/>
        <v>5396</v>
      </c>
      <c r="I51" s="27">
        <f t="shared" si="9"/>
        <v>7266</v>
      </c>
    </row>
    <row r="52" spans="1:10" s="3" customFormat="1" ht="17.5" customHeight="1" x14ac:dyDescent="0.2">
      <c r="A52" s="22" t="str">
        <f t="shared" si="5"/>
        <v>令和６年６月</v>
      </c>
      <c r="B52" s="23">
        <f t="shared" si="6"/>
        <v>50</v>
      </c>
      <c r="C52" s="24">
        <f t="shared" si="6"/>
        <v>1870.5</v>
      </c>
      <c r="D52" s="23">
        <v>170</v>
      </c>
      <c r="E52" s="92">
        <f t="shared" si="10"/>
        <v>29.8</v>
      </c>
      <c r="F52" s="24">
        <f t="shared" si="10"/>
        <v>36.4</v>
      </c>
      <c r="G52" s="24">
        <f t="shared" si="7"/>
        <v>40.49</v>
      </c>
      <c r="H52" s="93">
        <f t="shared" si="8"/>
        <v>5396</v>
      </c>
      <c r="I52" s="27">
        <f t="shared" si="9"/>
        <v>7266</v>
      </c>
    </row>
    <row r="53" spans="1:10" s="3" customFormat="1" ht="17.5" customHeight="1" x14ac:dyDescent="0.2">
      <c r="A53" s="22" t="str">
        <f t="shared" si="5"/>
        <v>令和６年７月</v>
      </c>
      <c r="B53" s="23">
        <f t="shared" si="6"/>
        <v>50</v>
      </c>
      <c r="C53" s="24">
        <f t="shared" si="6"/>
        <v>1870.5</v>
      </c>
      <c r="D53" s="23">
        <v>170</v>
      </c>
      <c r="E53" s="92">
        <f t="shared" si="10"/>
        <v>29.8</v>
      </c>
      <c r="F53" s="24">
        <f t="shared" si="10"/>
        <v>36.4</v>
      </c>
      <c r="G53" s="24">
        <f t="shared" si="7"/>
        <v>40.49</v>
      </c>
      <c r="H53" s="93">
        <f t="shared" si="8"/>
        <v>5396</v>
      </c>
      <c r="I53" s="27">
        <f t="shared" si="9"/>
        <v>7266</v>
      </c>
    </row>
    <row r="54" spans="1:10" s="3" customFormat="1" ht="17.5" customHeight="1" x14ac:dyDescent="0.2">
      <c r="A54" s="22" t="str">
        <f t="shared" si="5"/>
        <v>令和６年８月</v>
      </c>
      <c r="B54" s="23">
        <f t="shared" si="6"/>
        <v>50</v>
      </c>
      <c r="C54" s="24">
        <f t="shared" si="6"/>
        <v>1870.5</v>
      </c>
      <c r="D54" s="23">
        <v>220</v>
      </c>
      <c r="E54" s="92">
        <f t="shared" si="10"/>
        <v>29.8</v>
      </c>
      <c r="F54" s="24">
        <f t="shared" si="10"/>
        <v>36.4</v>
      </c>
      <c r="G54" s="24">
        <f t="shared" si="7"/>
        <v>40.49</v>
      </c>
      <c r="H54" s="93">
        <f t="shared" si="8"/>
        <v>7216</v>
      </c>
      <c r="I54" s="27">
        <f t="shared" si="9"/>
        <v>9086</v>
      </c>
    </row>
    <row r="55" spans="1:10" s="3" customFormat="1" ht="17.5" customHeight="1" thickBot="1" x14ac:dyDescent="0.25">
      <c r="A55" s="22" t="str">
        <f t="shared" si="5"/>
        <v>令和６年９月</v>
      </c>
      <c r="B55" s="23">
        <f t="shared" si="6"/>
        <v>50</v>
      </c>
      <c r="C55" s="24">
        <f t="shared" si="6"/>
        <v>1870.5</v>
      </c>
      <c r="D55" s="23">
        <v>160</v>
      </c>
      <c r="E55" s="94">
        <f t="shared" si="10"/>
        <v>29.8</v>
      </c>
      <c r="F55" s="24">
        <f t="shared" si="10"/>
        <v>36.4</v>
      </c>
      <c r="G55" s="24">
        <f t="shared" si="7"/>
        <v>40.49</v>
      </c>
      <c r="H55" s="93">
        <f t="shared" si="8"/>
        <v>5032</v>
      </c>
      <c r="I55" s="27">
        <f t="shared" si="9"/>
        <v>6902</v>
      </c>
      <c r="J55" s="36" t="s">
        <v>24</v>
      </c>
    </row>
    <row r="56" spans="1:10" s="3" customFormat="1" ht="17.5" customHeight="1" thickBot="1" x14ac:dyDescent="0.25">
      <c r="A56" s="30" t="s">
        <v>23</v>
      </c>
      <c r="B56" s="31"/>
      <c r="C56" s="32"/>
      <c r="D56" s="34">
        <f>SUM(D44:D55)</f>
        <v>1740</v>
      </c>
      <c r="E56" s="32"/>
      <c r="F56" s="32"/>
      <c r="G56" s="32"/>
      <c r="H56" s="33"/>
      <c r="I56" s="35">
        <f>SUM(I44:I55)</f>
        <v>77262</v>
      </c>
    </row>
    <row r="57" spans="1:10" s="3" customFormat="1" ht="17.5" customHeight="1" thickBot="1" x14ac:dyDescent="0.25">
      <c r="A57" s="86"/>
      <c r="D57" s="99"/>
      <c r="I57" s="75"/>
    </row>
    <row r="58" spans="1:10" s="3" customFormat="1" ht="17.5" customHeight="1" thickTop="1" thickBot="1" x14ac:dyDescent="0.25">
      <c r="E58" s="95" t="s">
        <v>61</v>
      </c>
      <c r="F58" s="96"/>
      <c r="G58" s="96"/>
      <c r="H58" s="40" t="s">
        <v>68</v>
      </c>
      <c r="I58" s="41">
        <f>ROUND(I56/110*100,0)</f>
        <v>70238</v>
      </c>
    </row>
    <row r="59" spans="1:10" s="3" customFormat="1" ht="13.5" thickTop="1" x14ac:dyDescent="0.2">
      <c r="A59" s="45" t="s">
        <v>25</v>
      </c>
      <c r="B59" s="45"/>
      <c r="C59" s="45"/>
      <c r="D59" s="45"/>
      <c r="E59" s="45"/>
      <c r="F59" s="45"/>
      <c r="G59" s="45"/>
      <c r="H59" s="45"/>
      <c r="I59" s="45"/>
    </row>
    <row r="60" spans="1:10" s="3" customFormat="1" x14ac:dyDescent="0.2">
      <c r="A60" s="45" t="s">
        <v>26</v>
      </c>
      <c r="B60" s="45"/>
      <c r="C60" s="45"/>
      <c r="D60" s="45"/>
      <c r="E60" s="45"/>
      <c r="F60" s="45"/>
      <c r="G60" s="45"/>
      <c r="H60" s="45"/>
      <c r="I60" s="45"/>
    </row>
    <row r="61" spans="1:10" s="3" customFormat="1" x14ac:dyDescent="0.2">
      <c r="A61" s="45" t="s">
        <v>27</v>
      </c>
      <c r="B61" s="45"/>
      <c r="C61" s="45"/>
      <c r="D61" s="45"/>
      <c r="E61" s="45"/>
      <c r="F61" s="45"/>
      <c r="G61" s="45"/>
      <c r="H61" s="45"/>
      <c r="I61" s="45"/>
    </row>
    <row r="62" spans="1:10" s="3" customFormat="1" ht="13.5" customHeight="1" x14ac:dyDescent="0.2">
      <c r="A62" s="97" t="s">
        <v>77</v>
      </c>
      <c r="B62" s="98"/>
      <c r="C62" s="98"/>
      <c r="D62" s="98"/>
      <c r="E62" s="98"/>
      <c r="F62" s="98"/>
      <c r="G62" s="98"/>
      <c r="H62" s="98"/>
      <c r="I62" s="98"/>
    </row>
    <row r="63" spans="1:10" s="3" customFormat="1" x14ac:dyDescent="0.2">
      <c r="A63" s="45" t="s">
        <v>28</v>
      </c>
      <c r="B63" s="44"/>
      <c r="C63" s="44"/>
      <c r="D63" s="44"/>
      <c r="E63" s="44"/>
      <c r="F63" s="44"/>
      <c r="G63" s="44"/>
      <c r="H63" s="44"/>
      <c r="I63" s="44"/>
    </row>
    <row r="64" spans="1:10" s="3" customFormat="1" x14ac:dyDescent="0.2">
      <c r="A64" s="45" t="str">
        <f>"注５：入札金額算定においては，力率は"&amp;TEXT(E43,"#%")&amp;"とする。"</f>
        <v>注５：入札金額算定においては，力率は120kWhまでとする。</v>
      </c>
      <c r="B64" s="45"/>
      <c r="C64" s="45"/>
      <c r="D64" s="45"/>
      <c r="E64" s="45"/>
      <c r="F64" s="45"/>
      <c r="G64" s="45"/>
      <c r="H64" s="45"/>
      <c r="I64" s="45"/>
    </row>
    <row r="65" spans="1:9" s="3" customFormat="1" x14ac:dyDescent="0.2">
      <c r="A65" s="45" t="s">
        <v>29</v>
      </c>
      <c r="B65" s="45"/>
      <c r="C65" s="45"/>
      <c r="D65" s="45"/>
      <c r="E65" s="45"/>
      <c r="F65" s="45"/>
      <c r="G65" s="45"/>
      <c r="H65" s="45"/>
      <c r="I65" s="45"/>
    </row>
    <row r="66" spans="1:9" s="3" customFormat="1" x14ac:dyDescent="0.2">
      <c r="A66" s="45" t="s">
        <v>30</v>
      </c>
    </row>
  </sheetData>
  <mergeCells count="14">
    <mergeCell ref="A6:A10"/>
    <mergeCell ref="B6:C6"/>
    <mergeCell ref="D6:H6"/>
    <mergeCell ref="I6:I9"/>
    <mergeCell ref="D7:D9"/>
    <mergeCell ref="E7:G9"/>
    <mergeCell ref="H7:H9"/>
    <mergeCell ref="A39:A43"/>
    <mergeCell ref="B39:C39"/>
    <mergeCell ref="D39:H39"/>
    <mergeCell ref="I39:I42"/>
    <mergeCell ref="D40:D42"/>
    <mergeCell ref="E40:G42"/>
    <mergeCell ref="H40:H42"/>
  </mergeCells>
  <phoneticPr fontId="2"/>
  <pageMargins left="0.31496062992125984" right="0.19685039370078741" top="0.55118110236220474" bottom="0.39370078740157483" header="0.31496062992125984" footer="0.31496062992125984"/>
  <pageSetup paperSize="9" orientation="landscape" r:id="rId1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54"/>
  <sheetViews>
    <sheetView tabSelected="1" view="pageBreakPreview" zoomScaleNormal="100" zoomScaleSheetLayoutView="100" workbookViewId="0"/>
  </sheetViews>
  <sheetFormatPr defaultColWidth="9" defaultRowHeight="13" x14ac:dyDescent="0.2"/>
  <cols>
    <col min="1" max="1" width="13.7265625" style="3" customWidth="1"/>
    <col min="2" max="2" width="10.6328125" style="3" customWidth="1"/>
    <col min="3" max="3" width="13" style="3" customWidth="1"/>
    <col min="4" max="4" width="18.7265625" style="3" customWidth="1"/>
    <col min="5" max="5" width="16.54296875" style="3" customWidth="1"/>
    <col min="6" max="6" width="11.81640625" style="3" customWidth="1"/>
    <col min="7" max="7" width="14.6328125" style="3" customWidth="1"/>
    <col min="8" max="8" width="18.6328125" style="3" customWidth="1"/>
    <col min="9" max="9" width="3.6328125" style="3" customWidth="1"/>
    <col min="10" max="10" width="4.7265625" style="3" customWidth="1"/>
    <col min="11" max="16384" width="9" style="3"/>
  </cols>
  <sheetData>
    <row r="1" spans="1:10" x14ac:dyDescent="0.2">
      <c r="I1" s="56" t="s">
        <v>49</v>
      </c>
      <c r="J1" s="73" t="s">
        <v>54</v>
      </c>
    </row>
    <row r="2" spans="1:10" ht="21" x14ac:dyDescent="0.2">
      <c r="D2" s="4" t="s">
        <v>60</v>
      </c>
      <c r="E2" s="4"/>
    </row>
    <row r="4" spans="1:10" x14ac:dyDescent="0.2">
      <c r="A4" s="3" t="s">
        <v>149</v>
      </c>
      <c r="G4" s="5" t="s">
        <v>5</v>
      </c>
      <c r="H4" s="6"/>
      <c r="I4" s="5"/>
    </row>
    <row r="5" spans="1:10" x14ac:dyDescent="0.2">
      <c r="A5" s="3" t="s">
        <v>71</v>
      </c>
      <c r="H5" s="84"/>
    </row>
    <row r="6" spans="1:10" x14ac:dyDescent="0.2">
      <c r="A6" s="3" t="s">
        <v>52</v>
      </c>
      <c r="H6" s="84"/>
    </row>
    <row r="7" spans="1:10" ht="13.5" thickBot="1" x14ac:dyDescent="0.25"/>
    <row r="8" spans="1:10" ht="18.75" customHeight="1" x14ac:dyDescent="0.2">
      <c r="A8" s="134" t="s">
        <v>6</v>
      </c>
      <c r="B8" s="134" t="s">
        <v>7</v>
      </c>
      <c r="C8" s="142"/>
      <c r="D8" s="162"/>
      <c r="E8" s="163" t="s">
        <v>8</v>
      </c>
      <c r="F8" s="142"/>
      <c r="G8" s="162"/>
      <c r="H8" s="101" t="s">
        <v>3</v>
      </c>
    </row>
    <row r="9" spans="1:10" ht="18.75" customHeight="1" x14ac:dyDescent="0.2">
      <c r="A9" s="135"/>
      <c r="B9" s="7" t="s">
        <v>4</v>
      </c>
      <c r="C9" s="8" t="s">
        <v>9</v>
      </c>
      <c r="D9" s="10" t="s">
        <v>7</v>
      </c>
      <c r="E9" s="7" t="s">
        <v>10</v>
      </c>
      <c r="F9" s="8" t="s">
        <v>9</v>
      </c>
      <c r="G9" s="10" t="s">
        <v>8</v>
      </c>
      <c r="H9" s="110"/>
    </row>
    <row r="10" spans="1:10" ht="18.75" customHeight="1" x14ac:dyDescent="0.2">
      <c r="A10" s="135"/>
      <c r="B10" s="12" t="s">
        <v>11</v>
      </c>
      <c r="C10" s="13" t="s">
        <v>12</v>
      </c>
      <c r="D10" s="111" t="s">
        <v>14</v>
      </c>
      <c r="E10" s="12" t="s">
        <v>15</v>
      </c>
      <c r="F10" s="13" t="s">
        <v>16</v>
      </c>
      <c r="G10" s="111" t="s">
        <v>14</v>
      </c>
      <c r="H10" s="110" t="s">
        <v>14</v>
      </c>
    </row>
    <row r="11" spans="1:10" ht="36" customHeight="1" x14ac:dyDescent="0.2">
      <c r="A11" s="135"/>
      <c r="B11" s="16" t="s">
        <v>17</v>
      </c>
      <c r="C11" s="17" t="s">
        <v>18</v>
      </c>
      <c r="D11" s="19" t="s">
        <v>150</v>
      </c>
      <c r="E11" s="16" t="s">
        <v>151</v>
      </c>
      <c r="F11" s="17" t="s">
        <v>152</v>
      </c>
      <c r="G11" s="20" t="s">
        <v>153</v>
      </c>
      <c r="H11" s="21" t="s">
        <v>154</v>
      </c>
    </row>
    <row r="12" spans="1:10" ht="17.5" customHeight="1" x14ac:dyDescent="0.2">
      <c r="A12" s="22" t="s">
        <v>180</v>
      </c>
      <c r="B12" s="23">
        <v>26</v>
      </c>
      <c r="C12" s="24"/>
      <c r="D12" s="119"/>
      <c r="E12" s="23">
        <v>690</v>
      </c>
      <c r="F12" s="24"/>
      <c r="G12" s="119"/>
      <c r="H12" s="120"/>
    </row>
    <row r="13" spans="1:10" ht="17.5" customHeight="1" x14ac:dyDescent="0.2">
      <c r="A13" s="22" t="s">
        <v>181</v>
      </c>
      <c r="B13" s="23">
        <v>26</v>
      </c>
      <c r="C13" s="24"/>
      <c r="D13" s="119"/>
      <c r="E13" s="23">
        <v>650</v>
      </c>
      <c r="F13" s="24"/>
      <c r="G13" s="119"/>
      <c r="H13" s="120"/>
    </row>
    <row r="14" spans="1:10" ht="17.5" customHeight="1" x14ac:dyDescent="0.2">
      <c r="A14" s="22" t="s">
        <v>182</v>
      </c>
      <c r="B14" s="23">
        <v>26</v>
      </c>
      <c r="C14" s="24"/>
      <c r="D14" s="119"/>
      <c r="E14" s="23">
        <v>570</v>
      </c>
      <c r="F14" s="24"/>
      <c r="G14" s="119"/>
      <c r="H14" s="120"/>
    </row>
    <row r="15" spans="1:10" ht="17.5" customHeight="1" x14ac:dyDescent="0.2">
      <c r="A15" s="22" t="s">
        <v>183</v>
      </c>
      <c r="B15" s="23">
        <v>26</v>
      </c>
      <c r="C15" s="24"/>
      <c r="D15" s="119"/>
      <c r="E15" s="23">
        <v>650</v>
      </c>
      <c r="F15" s="24"/>
      <c r="G15" s="119"/>
      <c r="H15" s="120"/>
    </row>
    <row r="16" spans="1:10" ht="17.5" customHeight="1" x14ac:dyDescent="0.2">
      <c r="A16" s="22" t="s">
        <v>184</v>
      </c>
      <c r="B16" s="23">
        <v>26</v>
      </c>
      <c r="C16" s="24"/>
      <c r="D16" s="119"/>
      <c r="E16" s="23">
        <v>740</v>
      </c>
      <c r="F16" s="24"/>
      <c r="G16" s="119"/>
      <c r="H16" s="120"/>
    </row>
    <row r="17" spans="1:9" ht="17.5" customHeight="1" x14ac:dyDescent="0.2">
      <c r="A17" s="22" t="s">
        <v>185</v>
      </c>
      <c r="B17" s="23">
        <v>26</v>
      </c>
      <c r="C17" s="24"/>
      <c r="D17" s="119"/>
      <c r="E17" s="23">
        <v>770</v>
      </c>
      <c r="F17" s="24"/>
      <c r="G17" s="119"/>
      <c r="H17" s="120"/>
    </row>
    <row r="18" spans="1:9" ht="17.5" customHeight="1" x14ac:dyDescent="0.2">
      <c r="A18" s="22" t="s">
        <v>186</v>
      </c>
      <c r="B18" s="23">
        <v>26</v>
      </c>
      <c r="C18" s="24"/>
      <c r="D18" s="119"/>
      <c r="E18" s="23">
        <v>560</v>
      </c>
      <c r="F18" s="24"/>
      <c r="G18" s="119"/>
      <c r="H18" s="120"/>
    </row>
    <row r="19" spans="1:9" ht="17.5" customHeight="1" x14ac:dyDescent="0.2">
      <c r="A19" s="22" t="s">
        <v>187</v>
      </c>
      <c r="B19" s="23">
        <v>26</v>
      </c>
      <c r="C19" s="24"/>
      <c r="D19" s="119"/>
      <c r="E19" s="23">
        <v>710</v>
      </c>
      <c r="F19" s="24"/>
      <c r="G19" s="119"/>
      <c r="H19" s="120"/>
    </row>
    <row r="20" spans="1:9" ht="17.5" customHeight="1" x14ac:dyDescent="0.2">
      <c r="A20" s="22" t="s">
        <v>188</v>
      </c>
      <c r="B20" s="23">
        <v>26</v>
      </c>
      <c r="C20" s="24"/>
      <c r="D20" s="119"/>
      <c r="E20" s="23">
        <v>750</v>
      </c>
      <c r="F20" s="24"/>
      <c r="G20" s="119"/>
      <c r="H20" s="120"/>
    </row>
    <row r="21" spans="1:9" ht="17.5" customHeight="1" x14ac:dyDescent="0.2">
      <c r="A21" s="22" t="s">
        <v>189</v>
      </c>
      <c r="B21" s="23">
        <v>26</v>
      </c>
      <c r="C21" s="24"/>
      <c r="D21" s="119"/>
      <c r="E21" s="23">
        <v>750</v>
      </c>
      <c r="F21" s="24"/>
      <c r="G21" s="119"/>
      <c r="H21" s="120"/>
    </row>
    <row r="22" spans="1:9" ht="17.5" customHeight="1" x14ac:dyDescent="0.2">
      <c r="A22" s="22" t="s">
        <v>190</v>
      </c>
      <c r="B22" s="23">
        <v>26</v>
      </c>
      <c r="C22" s="24"/>
      <c r="D22" s="119"/>
      <c r="E22" s="23">
        <v>680</v>
      </c>
      <c r="F22" s="24"/>
      <c r="G22" s="119"/>
      <c r="H22" s="120"/>
    </row>
    <row r="23" spans="1:9" ht="17.5" customHeight="1" thickBot="1" x14ac:dyDescent="0.25">
      <c r="A23" s="28" t="s">
        <v>191</v>
      </c>
      <c r="B23" s="23">
        <v>26</v>
      </c>
      <c r="C23" s="24"/>
      <c r="D23" s="119"/>
      <c r="E23" s="23">
        <v>750</v>
      </c>
      <c r="F23" s="24"/>
      <c r="G23" s="119"/>
      <c r="H23" s="120"/>
    </row>
    <row r="24" spans="1:9" ht="17.5" customHeight="1" thickBot="1" x14ac:dyDescent="0.25">
      <c r="A24" s="30" t="s">
        <v>23</v>
      </c>
      <c r="B24" s="31"/>
      <c r="C24" s="32"/>
      <c r="D24" s="33"/>
      <c r="E24" s="34">
        <f>SUM(E12:E23)</f>
        <v>8270</v>
      </c>
      <c r="F24" s="32"/>
      <c r="G24" s="121"/>
      <c r="H24" s="120"/>
      <c r="I24" s="113"/>
    </row>
    <row r="25" spans="1:9" ht="17.5" customHeight="1" x14ac:dyDescent="0.2">
      <c r="A25" s="108"/>
      <c r="H25" s="39"/>
      <c r="I25" s="38"/>
    </row>
    <row r="26" spans="1:9" ht="17.5" hidden="1" customHeight="1" thickTop="1" thickBot="1" x14ac:dyDescent="0.25">
      <c r="E26" s="131" t="s">
        <v>61</v>
      </c>
      <c r="F26" s="132"/>
      <c r="G26" s="40" t="s">
        <v>68</v>
      </c>
      <c r="H26" s="41"/>
      <c r="I26" s="112"/>
    </row>
    <row r="27" spans="1:9" ht="18.75" customHeight="1" x14ac:dyDescent="0.2">
      <c r="G27" s="164"/>
      <c r="H27" s="164"/>
      <c r="I27" s="38"/>
    </row>
    <row r="28" spans="1:9" x14ac:dyDescent="0.2">
      <c r="A28" s="130" t="s">
        <v>25</v>
      </c>
      <c r="B28" s="130"/>
      <c r="C28" s="130"/>
      <c r="D28" s="130"/>
      <c r="E28" s="130"/>
      <c r="F28" s="130"/>
      <c r="G28" s="130"/>
      <c r="H28" s="130"/>
      <c r="I28" s="130"/>
    </row>
    <row r="29" spans="1:9" x14ac:dyDescent="0.2">
      <c r="A29" s="130" t="s">
        <v>26</v>
      </c>
      <c r="B29" s="130"/>
      <c r="C29" s="130"/>
      <c r="D29" s="130"/>
      <c r="E29" s="130"/>
      <c r="F29" s="130"/>
      <c r="G29" s="130"/>
      <c r="H29" s="130"/>
      <c r="I29" s="130"/>
    </row>
    <row r="30" spans="1:9" x14ac:dyDescent="0.2">
      <c r="A30" s="130" t="s">
        <v>27</v>
      </c>
      <c r="B30" s="130"/>
      <c r="C30" s="130"/>
      <c r="D30" s="130"/>
      <c r="E30" s="130"/>
      <c r="F30" s="130"/>
      <c r="G30" s="130"/>
      <c r="H30" s="130"/>
      <c r="I30" s="130"/>
    </row>
    <row r="31" spans="1:9" s="116" customFormat="1" ht="13" customHeight="1" x14ac:dyDescent="0.2">
      <c r="A31" s="165" t="s">
        <v>175</v>
      </c>
      <c r="B31" s="165"/>
      <c r="C31" s="165"/>
      <c r="D31" s="165"/>
      <c r="E31" s="165"/>
      <c r="F31" s="165"/>
      <c r="G31" s="165"/>
      <c r="H31" s="165"/>
      <c r="I31" s="165"/>
    </row>
    <row r="32" spans="1:9" s="116" customFormat="1" x14ac:dyDescent="0.2">
      <c r="A32" s="117" t="s">
        <v>28</v>
      </c>
      <c r="B32" s="118"/>
      <c r="C32" s="118"/>
      <c r="D32" s="118"/>
      <c r="E32" s="118"/>
      <c r="F32" s="118"/>
      <c r="G32" s="118"/>
      <c r="H32" s="118"/>
      <c r="I32" s="118"/>
    </row>
    <row r="33" spans="1:10" s="116" customFormat="1" x14ac:dyDescent="0.2">
      <c r="A33" s="166"/>
      <c r="B33" s="166"/>
      <c r="C33" s="166"/>
      <c r="D33" s="166"/>
      <c r="E33" s="166"/>
      <c r="F33" s="166"/>
      <c r="G33" s="166"/>
      <c r="H33" s="166"/>
      <c r="I33" s="166"/>
    </row>
    <row r="35" spans="1:10" x14ac:dyDescent="0.2">
      <c r="A35" s="45" t="s">
        <v>30</v>
      </c>
    </row>
    <row r="36" spans="1:10" x14ac:dyDescent="0.2">
      <c r="I36" s="56" t="s">
        <v>49</v>
      </c>
      <c r="J36" s="73" t="s">
        <v>55</v>
      </c>
    </row>
    <row r="37" spans="1:10" ht="21" x14ac:dyDescent="0.2">
      <c r="D37" s="4" t="s">
        <v>60</v>
      </c>
      <c r="E37" s="4"/>
    </row>
    <row r="39" spans="1:10" x14ac:dyDescent="0.2">
      <c r="A39" s="3" t="s">
        <v>149</v>
      </c>
      <c r="G39" s="5" t="s">
        <v>5</v>
      </c>
      <c r="H39" s="6"/>
      <c r="I39" s="5"/>
    </row>
    <row r="40" spans="1:10" x14ac:dyDescent="0.2">
      <c r="A40" s="3" t="s">
        <v>53</v>
      </c>
      <c r="H40" s="84"/>
    </row>
    <row r="41" spans="1:10" x14ac:dyDescent="0.2">
      <c r="A41" s="3" t="s">
        <v>52</v>
      </c>
      <c r="H41" s="84"/>
    </row>
    <row r="42" spans="1:10" ht="13.5" thickBot="1" x14ac:dyDescent="0.25">
      <c r="H42" s="84"/>
    </row>
    <row r="43" spans="1:10" x14ac:dyDescent="0.2">
      <c r="A43" s="134" t="s">
        <v>6</v>
      </c>
      <c r="B43" s="134" t="s">
        <v>7</v>
      </c>
      <c r="C43" s="142"/>
      <c r="D43" s="162"/>
      <c r="E43" s="163" t="s">
        <v>8</v>
      </c>
      <c r="F43" s="142"/>
      <c r="G43" s="162"/>
      <c r="H43" s="109" t="s">
        <v>3</v>
      </c>
    </row>
    <row r="44" spans="1:10" ht="18.75" customHeight="1" x14ac:dyDescent="0.2">
      <c r="A44" s="135"/>
      <c r="B44" s="7" t="s">
        <v>4</v>
      </c>
      <c r="C44" s="8" t="s">
        <v>9</v>
      </c>
      <c r="D44" s="10" t="s">
        <v>7</v>
      </c>
      <c r="E44" s="7" t="s">
        <v>10</v>
      </c>
      <c r="F44" s="8" t="s">
        <v>9</v>
      </c>
      <c r="G44" s="10" t="s">
        <v>8</v>
      </c>
      <c r="H44" s="110"/>
    </row>
    <row r="45" spans="1:10" ht="18.5" customHeight="1" x14ac:dyDescent="0.2">
      <c r="A45" s="135"/>
      <c r="B45" s="12" t="s">
        <v>11</v>
      </c>
      <c r="C45" s="13" t="s">
        <v>12</v>
      </c>
      <c r="D45" s="111" t="s">
        <v>14</v>
      </c>
      <c r="E45" s="12" t="s">
        <v>15</v>
      </c>
      <c r="F45" s="13" t="s">
        <v>16</v>
      </c>
      <c r="G45" s="111" t="s">
        <v>14</v>
      </c>
      <c r="H45" s="110" t="s">
        <v>14</v>
      </c>
    </row>
    <row r="46" spans="1:10" ht="36" customHeight="1" x14ac:dyDescent="0.2">
      <c r="A46" s="135"/>
      <c r="B46" s="16" t="s">
        <v>17</v>
      </c>
      <c r="C46" s="17" t="s">
        <v>18</v>
      </c>
      <c r="D46" s="19" t="s">
        <v>150</v>
      </c>
      <c r="E46" s="16" t="s">
        <v>151</v>
      </c>
      <c r="F46" s="17" t="s">
        <v>152</v>
      </c>
      <c r="G46" s="20" t="s">
        <v>153</v>
      </c>
      <c r="H46" s="21" t="s">
        <v>154</v>
      </c>
    </row>
    <row r="47" spans="1:10" ht="17.5" customHeight="1" x14ac:dyDescent="0.2">
      <c r="A47" s="22" t="s">
        <v>180</v>
      </c>
      <c r="B47" s="23">
        <v>19</v>
      </c>
      <c r="C47" s="24"/>
      <c r="D47" s="119"/>
      <c r="E47" s="23">
        <v>370</v>
      </c>
      <c r="F47" s="24"/>
      <c r="G47" s="119"/>
      <c r="H47" s="120"/>
    </row>
    <row r="48" spans="1:10" ht="17.5" customHeight="1" x14ac:dyDescent="0.2">
      <c r="A48" s="22" t="s">
        <v>181</v>
      </c>
      <c r="B48" s="23">
        <v>19</v>
      </c>
      <c r="C48" s="24"/>
      <c r="D48" s="119"/>
      <c r="E48" s="23">
        <v>370</v>
      </c>
      <c r="F48" s="24"/>
      <c r="G48" s="119"/>
      <c r="H48" s="120"/>
    </row>
    <row r="49" spans="1:9" ht="17.5" customHeight="1" x14ac:dyDescent="0.2">
      <c r="A49" s="22" t="s">
        <v>182</v>
      </c>
      <c r="B49" s="23">
        <v>19</v>
      </c>
      <c r="C49" s="24"/>
      <c r="D49" s="119"/>
      <c r="E49" s="23">
        <v>330</v>
      </c>
      <c r="F49" s="24"/>
      <c r="G49" s="119"/>
      <c r="H49" s="120"/>
    </row>
    <row r="50" spans="1:9" ht="17.5" customHeight="1" x14ac:dyDescent="0.2">
      <c r="A50" s="22" t="s">
        <v>183</v>
      </c>
      <c r="B50" s="23">
        <v>19</v>
      </c>
      <c r="C50" s="24"/>
      <c r="D50" s="119"/>
      <c r="E50" s="23">
        <v>380</v>
      </c>
      <c r="F50" s="24"/>
      <c r="G50" s="119"/>
      <c r="H50" s="120"/>
    </row>
    <row r="51" spans="1:9" ht="17.5" customHeight="1" x14ac:dyDescent="0.2">
      <c r="A51" s="22" t="s">
        <v>184</v>
      </c>
      <c r="B51" s="23">
        <v>19</v>
      </c>
      <c r="C51" s="24"/>
      <c r="D51" s="119"/>
      <c r="E51" s="23">
        <v>420</v>
      </c>
      <c r="F51" s="24"/>
      <c r="G51" s="119"/>
      <c r="H51" s="120"/>
    </row>
    <row r="52" spans="1:9" ht="17.5" customHeight="1" x14ac:dyDescent="0.2">
      <c r="A52" s="22" t="s">
        <v>185</v>
      </c>
      <c r="B52" s="23">
        <v>19</v>
      </c>
      <c r="C52" s="24"/>
      <c r="D52" s="119"/>
      <c r="E52" s="23">
        <v>440</v>
      </c>
      <c r="F52" s="24"/>
      <c r="G52" s="119"/>
      <c r="H52" s="120"/>
    </row>
    <row r="53" spans="1:9" ht="17.5" customHeight="1" x14ac:dyDescent="0.2">
      <c r="A53" s="22" t="s">
        <v>186</v>
      </c>
      <c r="B53" s="23">
        <v>19</v>
      </c>
      <c r="C53" s="24"/>
      <c r="D53" s="119"/>
      <c r="E53" s="23">
        <v>320</v>
      </c>
      <c r="F53" s="24"/>
      <c r="G53" s="119"/>
      <c r="H53" s="120"/>
    </row>
    <row r="54" spans="1:9" ht="17.5" customHeight="1" x14ac:dyDescent="0.2">
      <c r="A54" s="22" t="s">
        <v>187</v>
      </c>
      <c r="B54" s="23">
        <v>19</v>
      </c>
      <c r="C54" s="24"/>
      <c r="D54" s="119"/>
      <c r="E54" s="23">
        <v>400</v>
      </c>
      <c r="F54" s="24"/>
      <c r="G54" s="119"/>
      <c r="H54" s="120"/>
    </row>
    <row r="55" spans="1:9" ht="17.5" customHeight="1" x14ac:dyDescent="0.2">
      <c r="A55" s="22" t="s">
        <v>188</v>
      </c>
      <c r="B55" s="23">
        <v>19</v>
      </c>
      <c r="C55" s="24"/>
      <c r="D55" s="119"/>
      <c r="E55" s="23">
        <v>460</v>
      </c>
      <c r="F55" s="24"/>
      <c r="G55" s="119"/>
      <c r="H55" s="120"/>
    </row>
    <row r="56" spans="1:9" ht="17.5" customHeight="1" x14ac:dyDescent="0.2">
      <c r="A56" s="22" t="s">
        <v>189</v>
      </c>
      <c r="B56" s="23">
        <v>19</v>
      </c>
      <c r="C56" s="24"/>
      <c r="D56" s="119"/>
      <c r="E56" s="23">
        <v>460</v>
      </c>
      <c r="F56" s="24"/>
      <c r="G56" s="119"/>
      <c r="H56" s="120"/>
    </row>
    <row r="57" spans="1:9" ht="17.5" customHeight="1" x14ac:dyDescent="0.2">
      <c r="A57" s="22" t="s">
        <v>190</v>
      </c>
      <c r="B57" s="23">
        <v>19</v>
      </c>
      <c r="C57" s="24"/>
      <c r="D57" s="119"/>
      <c r="E57" s="23">
        <v>420</v>
      </c>
      <c r="F57" s="24"/>
      <c r="G57" s="119"/>
      <c r="H57" s="120"/>
    </row>
    <row r="58" spans="1:9" ht="17.5" customHeight="1" thickBot="1" x14ac:dyDescent="0.25">
      <c r="A58" s="28" t="s">
        <v>191</v>
      </c>
      <c r="B58" s="23">
        <v>19</v>
      </c>
      <c r="C58" s="24"/>
      <c r="D58" s="119"/>
      <c r="E58" s="23">
        <v>440</v>
      </c>
      <c r="F58" s="24"/>
      <c r="G58" s="119"/>
      <c r="H58" s="120"/>
    </row>
    <row r="59" spans="1:9" ht="17.5" customHeight="1" thickBot="1" x14ac:dyDescent="0.25">
      <c r="A59" s="30" t="s">
        <v>23</v>
      </c>
      <c r="B59" s="31"/>
      <c r="C59" s="32"/>
      <c r="D59" s="33"/>
      <c r="E59" s="34">
        <f>SUM(E47:E58)</f>
        <v>4810</v>
      </c>
      <c r="F59" s="32"/>
      <c r="G59" s="121"/>
      <c r="H59" s="122"/>
      <c r="I59" s="113"/>
    </row>
    <row r="60" spans="1:9" ht="17.5" customHeight="1" x14ac:dyDescent="0.2">
      <c r="A60" s="108"/>
      <c r="H60" s="39"/>
      <c r="I60" s="38"/>
    </row>
    <row r="61" spans="1:9" ht="17.5" hidden="1" customHeight="1" thickTop="1" thickBot="1" x14ac:dyDescent="0.25">
      <c r="E61" s="131" t="s">
        <v>61</v>
      </c>
      <c r="F61" s="132"/>
      <c r="G61" s="40" t="s">
        <v>68</v>
      </c>
      <c r="H61" s="41"/>
      <c r="I61" s="112"/>
    </row>
    <row r="62" spans="1:9" ht="17.5" customHeight="1" x14ac:dyDescent="0.2">
      <c r="G62" s="164"/>
      <c r="H62" s="164"/>
      <c r="I62" s="38"/>
    </row>
    <row r="63" spans="1:9" ht="18.75" customHeight="1" x14ac:dyDescent="0.2">
      <c r="A63" s="130" t="s">
        <v>25</v>
      </c>
      <c r="B63" s="130"/>
      <c r="C63" s="130"/>
      <c r="D63" s="130"/>
      <c r="E63" s="130"/>
      <c r="F63" s="130"/>
      <c r="G63" s="130"/>
      <c r="H63" s="130"/>
      <c r="I63" s="130"/>
    </row>
    <row r="64" spans="1:9" x14ac:dyDescent="0.2">
      <c r="A64" s="130" t="s">
        <v>26</v>
      </c>
      <c r="B64" s="130"/>
      <c r="C64" s="130"/>
      <c r="D64" s="130"/>
      <c r="E64" s="130"/>
      <c r="F64" s="130"/>
      <c r="G64" s="130"/>
      <c r="H64" s="130"/>
      <c r="I64" s="130"/>
    </row>
    <row r="65" spans="1:10" x14ac:dyDescent="0.2">
      <c r="A65" s="130" t="s">
        <v>27</v>
      </c>
      <c r="B65" s="130"/>
      <c r="C65" s="130"/>
      <c r="D65" s="130"/>
      <c r="E65" s="130"/>
      <c r="F65" s="130"/>
      <c r="G65" s="130"/>
      <c r="H65" s="130"/>
      <c r="I65" s="130"/>
    </row>
    <row r="66" spans="1:10" s="116" customFormat="1" ht="13" customHeight="1" x14ac:dyDescent="0.2">
      <c r="A66" s="165" t="s">
        <v>175</v>
      </c>
      <c r="B66" s="165"/>
      <c r="C66" s="165"/>
      <c r="D66" s="165"/>
      <c r="E66" s="165"/>
      <c r="F66" s="165"/>
      <c r="G66" s="165"/>
      <c r="H66" s="165"/>
      <c r="I66" s="165"/>
    </row>
    <row r="67" spans="1:10" s="116" customFormat="1" x14ac:dyDescent="0.2">
      <c r="A67" s="117" t="s">
        <v>28</v>
      </c>
      <c r="B67" s="118"/>
      <c r="C67" s="118"/>
      <c r="D67" s="118"/>
      <c r="E67" s="118"/>
      <c r="F67" s="118"/>
      <c r="G67" s="118"/>
      <c r="H67" s="118"/>
      <c r="I67" s="118"/>
    </row>
    <row r="68" spans="1:10" s="116" customFormat="1" x14ac:dyDescent="0.2">
      <c r="A68" s="166"/>
      <c r="B68" s="166"/>
      <c r="C68" s="166"/>
      <c r="D68" s="166"/>
      <c r="E68" s="166"/>
      <c r="F68" s="166"/>
      <c r="G68" s="166"/>
      <c r="H68" s="166"/>
      <c r="I68" s="166"/>
    </row>
    <row r="70" spans="1:10" x14ac:dyDescent="0.2">
      <c r="A70" s="45" t="s">
        <v>30</v>
      </c>
    </row>
    <row r="71" spans="1:10" x14ac:dyDescent="0.2">
      <c r="I71" s="56" t="s">
        <v>49</v>
      </c>
      <c r="J71" s="73" t="s">
        <v>56</v>
      </c>
    </row>
    <row r="72" spans="1:10" ht="21" x14ac:dyDescent="0.2">
      <c r="D72" s="4" t="s">
        <v>60</v>
      </c>
      <c r="E72" s="4"/>
    </row>
    <row r="74" spans="1:10" x14ac:dyDescent="0.2">
      <c r="A74" s="3" t="s">
        <v>149</v>
      </c>
      <c r="G74" s="5" t="s">
        <v>5</v>
      </c>
      <c r="H74" s="6"/>
      <c r="I74" s="5"/>
    </row>
    <row r="75" spans="1:10" x14ac:dyDescent="0.2">
      <c r="A75" s="3" t="s">
        <v>72</v>
      </c>
      <c r="H75" s="84"/>
    </row>
    <row r="76" spans="1:10" x14ac:dyDescent="0.2">
      <c r="A76" s="3" t="s">
        <v>52</v>
      </c>
      <c r="H76" s="84"/>
    </row>
    <row r="77" spans="1:10" ht="13.5" thickBot="1" x14ac:dyDescent="0.25">
      <c r="H77" s="84"/>
    </row>
    <row r="78" spans="1:10" x14ac:dyDescent="0.2">
      <c r="A78" s="134" t="s">
        <v>6</v>
      </c>
      <c r="B78" s="134" t="s">
        <v>7</v>
      </c>
      <c r="C78" s="142"/>
      <c r="D78" s="162"/>
      <c r="E78" s="163" t="s">
        <v>8</v>
      </c>
      <c r="F78" s="142"/>
      <c r="G78" s="162"/>
      <c r="H78" s="109" t="s">
        <v>3</v>
      </c>
    </row>
    <row r="79" spans="1:10" x14ac:dyDescent="0.2">
      <c r="A79" s="135"/>
      <c r="B79" s="7" t="s">
        <v>4</v>
      </c>
      <c r="C79" s="8" t="s">
        <v>9</v>
      </c>
      <c r="D79" s="10" t="s">
        <v>7</v>
      </c>
      <c r="E79" s="7" t="s">
        <v>10</v>
      </c>
      <c r="F79" s="8" t="s">
        <v>9</v>
      </c>
      <c r="G79" s="10" t="s">
        <v>8</v>
      </c>
      <c r="H79" s="110"/>
    </row>
    <row r="80" spans="1:10" ht="18.75" customHeight="1" x14ac:dyDescent="0.2">
      <c r="A80" s="135"/>
      <c r="B80" s="12" t="s">
        <v>11</v>
      </c>
      <c r="C80" s="13" t="s">
        <v>12</v>
      </c>
      <c r="D80" s="111" t="s">
        <v>14</v>
      </c>
      <c r="E80" s="12" t="s">
        <v>15</v>
      </c>
      <c r="F80" s="13" t="s">
        <v>16</v>
      </c>
      <c r="G80" s="111" t="s">
        <v>14</v>
      </c>
      <c r="H80" s="110" t="s">
        <v>14</v>
      </c>
    </row>
    <row r="81" spans="1:9" ht="36" customHeight="1" x14ac:dyDescent="0.2">
      <c r="A81" s="135"/>
      <c r="B81" s="16" t="s">
        <v>17</v>
      </c>
      <c r="C81" s="17" t="s">
        <v>18</v>
      </c>
      <c r="D81" s="19" t="s">
        <v>150</v>
      </c>
      <c r="E81" s="16" t="s">
        <v>151</v>
      </c>
      <c r="F81" s="17" t="s">
        <v>152</v>
      </c>
      <c r="G81" s="20" t="s">
        <v>153</v>
      </c>
      <c r="H81" s="21" t="s">
        <v>154</v>
      </c>
    </row>
    <row r="82" spans="1:9" ht="18.75" customHeight="1" x14ac:dyDescent="0.2">
      <c r="A82" s="22" t="s">
        <v>180</v>
      </c>
      <c r="B82" s="23">
        <v>14</v>
      </c>
      <c r="C82" s="24"/>
      <c r="D82" s="119"/>
      <c r="E82" s="23">
        <v>530</v>
      </c>
      <c r="F82" s="24"/>
      <c r="G82" s="119"/>
      <c r="H82" s="120"/>
    </row>
    <row r="83" spans="1:9" ht="17.5" customHeight="1" x14ac:dyDescent="0.2">
      <c r="A83" s="22" t="s">
        <v>181</v>
      </c>
      <c r="B83" s="23">
        <v>14</v>
      </c>
      <c r="C83" s="24"/>
      <c r="D83" s="119"/>
      <c r="E83" s="23">
        <v>470</v>
      </c>
      <c r="F83" s="24"/>
      <c r="G83" s="119"/>
      <c r="H83" s="120"/>
    </row>
    <row r="84" spans="1:9" ht="17.5" customHeight="1" x14ac:dyDescent="0.2">
      <c r="A84" s="22" t="s">
        <v>182</v>
      </c>
      <c r="B84" s="23">
        <v>14</v>
      </c>
      <c r="C84" s="24"/>
      <c r="D84" s="119"/>
      <c r="E84" s="23">
        <v>400</v>
      </c>
      <c r="F84" s="24"/>
      <c r="G84" s="119"/>
      <c r="H84" s="120"/>
    </row>
    <row r="85" spans="1:9" ht="17.5" customHeight="1" x14ac:dyDescent="0.2">
      <c r="A85" s="22" t="s">
        <v>183</v>
      </c>
      <c r="B85" s="23">
        <v>14</v>
      </c>
      <c r="C85" s="24"/>
      <c r="D85" s="119"/>
      <c r="E85" s="23">
        <v>470</v>
      </c>
      <c r="F85" s="24"/>
      <c r="G85" s="119"/>
      <c r="H85" s="120"/>
    </row>
    <row r="86" spans="1:9" ht="17.5" customHeight="1" x14ac:dyDescent="0.2">
      <c r="A86" s="22" t="s">
        <v>184</v>
      </c>
      <c r="B86" s="23">
        <v>14</v>
      </c>
      <c r="C86" s="24"/>
      <c r="D86" s="119"/>
      <c r="E86" s="23">
        <v>650</v>
      </c>
      <c r="F86" s="24"/>
      <c r="G86" s="119"/>
      <c r="H86" s="120"/>
    </row>
    <row r="87" spans="1:9" ht="17.5" customHeight="1" x14ac:dyDescent="0.2">
      <c r="A87" s="22" t="s">
        <v>185</v>
      </c>
      <c r="B87" s="23">
        <v>14</v>
      </c>
      <c r="C87" s="24"/>
      <c r="D87" s="119"/>
      <c r="E87" s="23">
        <v>550</v>
      </c>
      <c r="F87" s="24"/>
      <c r="G87" s="119"/>
      <c r="H87" s="120"/>
    </row>
    <row r="88" spans="1:9" ht="17.5" customHeight="1" x14ac:dyDescent="0.2">
      <c r="A88" s="22" t="s">
        <v>186</v>
      </c>
      <c r="B88" s="23">
        <v>14</v>
      </c>
      <c r="C88" s="24"/>
      <c r="D88" s="119"/>
      <c r="E88" s="23">
        <v>410</v>
      </c>
      <c r="F88" s="24"/>
      <c r="G88" s="119"/>
      <c r="H88" s="120"/>
    </row>
    <row r="89" spans="1:9" ht="17.5" customHeight="1" x14ac:dyDescent="0.2">
      <c r="A89" s="22" t="s">
        <v>187</v>
      </c>
      <c r="B89" s="23">
        <v>14</v>
      </c>
      <c r="C89" s="24"/>
      <c r="D89" s="119"/>
      <c r="E89" s="23">
        <v>600</v>
      </c>
      <c r="F89" s="24"/>
      <c r="G89" s="119"/>
      <c r="H89" s="120"/>
    </row>
    <row r="90" spans="1:9" ht="17.5" customHeight="1" x14ac:dyDescent="0.2">
      <c r="A90" s="22" t="s">
        <v>188</v>
      </c>
      <c r="B90" s="23">
        <v>14</v>
      </c>
      <c r="C90" s="24"/>
      <c r="D90" s="119"/>
      <c r="E90" s="23">
        <v>620</v>
      </c>
      <c r="F90" s="24"/>
      <c r="G90" s="119"/>
      <c r="H90" s="120"/>
    </row>
    <row r="91" spans="1:9" ht="17.5" customHeight="1" x14ac:dyDescent="0.2">
      <c r="A91" s="22" t="s">
        <v>189</v>
      </c>
      <c r="B91" s="23">
        <v>14</v>
      </c>
      <c r="C91" s="24"/>
      <c r="D91" s="119"/>
      <c r="E91" s="23">
        <v>590</v>
      </c>
      <c r="F91" s="24"/>
      <c r="G91" s="119"/>
      <c r="H91" s="120"/>
    </row>
    <row r="92" spans="1:9" ht="17.5" customHeight="1" x14ac:dyDescent="0.2">
      <c r="A92" s="22" t="s">
        <v>190</v>
      </c>
      <c r="B92" s="23">
        <v>14</v>
      </c>
      <c r="C92" s="24"/>
      <c r="D92" s="119"/>
      <c r="E92" s="23">
        <v>530</v>
      </c>
      <c r="F92" s="24"/>
      <c r="G92" s="119"/>
      <c r="H92" s="120"/>
    </row>
    <row r="93" spans="1:9" ht="17.5" customHeight="1" thickBot="1" x14ac:dyDescent="0.25">
      <c r="A93" s="28" t="s">
        <v>191</v>
      </c>
      <c r="B93" s="23">
        <v>14</v>
      </c>
      <c r="C93" s="24"/>
      <c r="D93" s="119"/>
      <c r="E93" s="23">
        <v>600</v>
      </c>
      <c r="F93" s="24"/>
      <c r="G93" s="119"/>
      <c r="H93" s="120"/>
    </row>
    <row r="94" spans="1:9" ht="17.5" customHeight="1" thickBot="1" x14ac:dyDescent="0.25">
      <c r="A94" s="30" t="s">
        <v>23</v>
      </c>
      <c r="B94" s="31"/>
      <c r="C94" s="32"/>
      <c r="D94" s="33"/>
      <c r="E94" s="34">
        <f>SUM(E82:E93)</f>
        <v>6420</v>
      </c>
      <c r="F94" s="32"/>
      <c r="G94" s="121"/>
      <c r="H94" s="122"/>
      <c r="I94" s="113"/>
    </row>
    <row r="95" spans="1:9" ht="17.5" customHeight="1" x14ac:dyDescent="0.2">
      <c r="A95" s="108"/>
      <c r="H95" s="39"/>
      <c r="I95" s="38"/>
    </row>
    <row r="96" spans="1:9" ht="17.5" hidden="1" customHeight="1" thickTop="1" thickBot="1" x14ac:dyDescent="0.25">
      <c r="E96" s="131" t="s">
        <v>61</v>
      </c>
      <c r="F96" s="132"/>
      <c r="G96" s="40" t="s">
        <v>68</v>
      </c>
      <c r="H96" s="41"/>
      <c r="I96" s="112"/>
    </row>
    <row r="97" spans="1:10" ht="17.5" customHeight="1" x14ac:dyDescent="0.2">
      <c r="G97" s="167"/>
      <c r="H97" s="167"/>
    </row>
    <row r="98" spans="1:10" ht="17.5" customHeight="1" x14ac:dyDescent="0.2">
      <c r="A98" s="130" t="s">
        <v>25</v>
      </c>
      <c r="B98" s="130"/>
      <c r="C98" s="130"/>
      <c r="D98" s="130"/>
      <c r="E98" s="130"/>
      <c r="F98" s="130"/>
      <c r="G98" s="130"/>
      <c r="H98" s="130"/>
      <c r="I98" s="130"/>
    </row>
    <row r="99" spans="1:10" ht="18.75" customHeight="1" x14ac:dyDescent="0.2">
      <c r="A99" s="130" t="s">
        <v>26</v>
      </c>
      <c r="B99" s="130"/>
      <c r="C99" s="130"/>
      <c r="D99" s="130"/>
      <c r="E99" s="130"/>
      <c r="F99" s="130"/>
      <c r="G99" s="130"/>
      <c r="H99" s="130"/>
      <c r="I99" s="130"/>
    </row>
    <row r="100" spans="1:10" x14ac:dyDescent="0.2">
      <c r="A100" s="130" t="s">
        <v>27</v>
      </c>
      <c r="B100" s="130"/>
      <c r="C100" s="130"/>
      <c r="D100" s="130"/>
      <c r="E100" s="130"/>
      <c r="F100" s="130"/>
      <c r="G100" s="130"/>
      <c r="H100" s="130"/>
      <c r="I100" s="130"/>
    </row>
    <row r="101" spans="1:10" s="116" customFormat="1" ht="13" customHeight="1" x14ac:dyDescent="0.2">
      <c r="A101" s="165" t="s">
        <v>175</v>
      </c>
      <c r="B101" s="165"/>
      <c r="C101" s="165"/>
      <c r="D101" s="165"/>
      <c r="E101" s="165"/>
      <c r="F101" s="165"/>
      <c r="G101" s="165"/>
      <c r="H101" s="165"/>
      <c r="I101" s="165"/>
    </row>
    <row r="102" spans="1:10" s="116" customFormat="1" x14ac:dyDescent="0.2">
      <c r="A102" s="117" t="s">
        <v>28</v>
      </c>
      <c r="B102" s="118"/>
      <c r="C102" s="118"/>
      <c r="D102" s="118"/>
      <c r="E102" s="118"/>
      <c r="F102" s="118"/>
      <c r="G102" s="118"/>
      <c r="H102" s="118"/>
      <c r="I102" s="118"/>
    </row>
    <row r="103" spans="1:10" s="116" customFormat="1" x14ac:dyDescent="0.2">
      <c r="A103" s="166"/>
      <c r="B103" s="166"/>
      <c r="C103" s="166"/>
      <c r="D103" s="166"/>
      <c r="E103" s="166"/>
      <c r="F103" s="166"/>
      <c r="G103" s="166"/>
      <c r="H103" s="166"/>
      <c r="I103" s="166"/>
    </row>
    <row r="105" spans="1:10" x14ac:dyDescent="0.2">
      <c r="A105" s="45" t="s">
        <v>30</v>
      </c>
    </row>
    <row r="106" spans="1:10" x14ac:dyDescent="0.2">
      <c r="I106" s="56" t="s">
        <v>49</v>
      </c>
      <c r="J106" s="73" t="s">
        <v>57</v>
      </c>
    </row>
    <row r="107" spans="1:10" ht="21" x14ac:dyDescent="0.2">
      <c r="D107" s="4" t="s">
        <v>60</v>
      </c>
      <c r="E107" s="4"/>
    </row>
    <row r="109" spans="1:10" x14ac:dyDescent="0.2">
      <c r="A109" s="3" t="s">
        <v>149</v>
      </c>
      <c r="G109" s="5" t="s">
        <v>5</v>
      </c>
      <c r="H109" s="6"/>
      <c r="I109" s="5"/>
    </row>
    <row r="110" spans="1:10" x14ac:dyDescent="0.2">
      <c r="A110" s="3" t="s">
        <v>73</v>
      </c>
      <c r="H110" s="84"/>
    </row>
    <row r="111" spans="1:10" x14ac:dyDescent="0.2">
      <c r="A111" s="3" t="s">
        <v>52</v>
      </c>
      <c r="H111" s="84"/>
    </row>
    <row r="112" spans="1:10" ht="13.5" thickBot="1" x14ac:dyDescent="0.25"/>
    <row r="113" spans="1:8" x14ac:dyDescent="0.2">
      <c r="A113" s="134" t="s">
        <v>6</v>
      </c>
      <c r="B113" s="134" t="s">
        <v>7</v>
      </c>
      <c r="C113" s="142"/>
      <c r="D113" s="162"/>
      <c r="E113" s="163" t="s">
        <v>8</v>
      </c>
      <c r="F113" s="142"/>
      <c r="G113" s="162"/>
      <c r="H113" s="109" t="s">
        <v>3</v>
      </c>
    </row>
    <row r="114" spans="1:8" x14ac:dyDescent="0.2">
      <c r="A114" s="135"/>
      <c r="B114" s="7" t="s">
        <v>4</v>
      </c>
      <c r="C114" s="8" t="s">
        <v>9</v>
      </c>
      <c r="D114" s="10" t="s">
        <v>7</v>
      </c>
      <c r="E114" s="7" t="s">
        <v>10</v>
      </c>
      <c r="F114" s="8" t="s">
        <v>9</v>
      </c>
      <c r="G114" s="10" t="s">
        <v>8</v>
      </c>
      <c r="H114" s="110"/>
    </row>
    <row r="115" spans="1:8" x14ac:dyDescent="0.2">
      <c r="A115" s="135"/>
      <c r="B115" s="12" t="s">
        <v>11</v>
      </c>
      <c r="C115" s="13" t="s">
        <v>12</v>
      </c>
      <c r="D115" s="111" t="s">
        <v>14</v>
      </c>
      <c r="E115" s="12" t="s">
        <v>15</v>
      </c>
      <c r="F115" s="13" t="s">
        <v>16</v>
      </c>
      <c r="G115" s="111" t="s">
        <v>14</v>
      </c>
      <c r="H115" s="110" t="s">
        <v>14</v>
      </c>
    </row>
    <row r="116" spans="1:8" ht="36" customHeight="1" x14ac:dyDescent="0.2">
      <c r="A116" s="135"/>
      <c r="B116" s="16" t="s">
        <v>17</v>
      </c>
      <c r="C116" s="17" t="s">
        <v>18</v>
      </c>
      <c r="D116" s="19" t="s">
        <v>150</v>
      </c>
      <c r="E116" s="16" t="s">
        <v>151</v>
      </c>
      <c r="F116" s="17" t="s">
        <v>152</v>
      </c>
      <c r="G116" s="20" t="s">
        <v>153</v>
      </c>
      <c r="H116" s="21" t="s">
        <v>154</v>
      </c>
    </row>
    <row r="117" spans="1:8" ht="18.75" customHeight="1" x14ac:dyDescent="0.2">
      <c r="A117" s="22" t="s">
        <v>180</v>
      </c>
      <c r="B117" s="23">
        <v>14</v>
      </c>
      <c r="C117" s="24"/>
      <c r="D117" s="119"/>
      <c r="E117" s="23">
        <v>510</v>
      </c>
      <c r="F117" s="24"/>
      <c r="G117" s="119"/>
      <c r="H117" s="120"/>
    </row>
    <row r="118" spans="1:8" ht="18.75" customHeight="1" x14ac:dyDescent="0.2">
      <c r="A118" s="22" t="s">
        <v>181</v>
      </c>
      <c r="B118" s="23">
        <v>14</v>
      </c>
      <c r="C118" s="24"/>
      <c r="D118" s="119"/>
      <c r="E118" s="23">
        <v>430</v>
      </c>
      <c r="F118" s="24"/>
      <c r="G118" s="119"/>
      <c r="H118" s="120"/>
    </row>
    <row r="119" spans="1:8" ht="17.5" customHeight="1" x14ac:dyDescent="0.2">
      <c r="A119" s="22" t="s">
        <v>182</v>
      </c>
      <c r="B119" s="23">
        <v>14</v>
      </c>
      <c r="C119" s="24"/>
      <c r="D119" s="119"/>
      <c r="E119" s="23">
        <v>370</v>
      </c>
      <c r="F119" s="24"/>
      <c r="G119" s="119"/>
      <c r="H119" s="120"/>
    </row>
    <row r="120" spans="1:8" ht="17.5" customHeight="1" x14ac:dyDescent="0.2">
      <c r="A120" s="22" t="s">
        <v>183</v>
      </c>
      <c r="B120" s="23">
        <v>14</v>
      </c>
      <c r="C120" s="24"/>
      <c r="D120" s="119"/>
      <c r="E120" s="23">
        <v>420</v>
      </c>
      <c r="F120" s="24"/>
      <c r="G120" s="119"/>
      <c r="H120" s="120"/>
    </row>
    <row r="121" spans="1:8" ht="17.5" customHeight="1" x14ac:dyDescent="0.2">
      <c r="A121" s="22" t="s">
        <v>184</v>
      </c>
      <c r="B121" s="23">
        <v>14</v>
      </c>
      <c r="C121" s="24"/>
      <c r="D121" s="119"/>
      <c r="E121" s="23">
        <v>470</v>
      </c>
      <c r="F121" s="24"/>
      <c r="G121" s="119"/>
      <c r="H121" s="120"/>
    </row>
    <row r="122" spans="1:8" ht="17.5" customHeight="1" x14ac:dyDescent="0.2">
      <c r="A122" s="22" t="s">
        <v>185</v>
      </c>
      <c r="B122" s="23">
        <v>14</v>
      </c>
      <c r="C122" s="24"/>
      <c r="D122" s="119"/>
      <c r="E122" s="23">
        <v>480</v>
      </c>
      <c r="F122" s="24"/>
      <c r="G122" s="119"/>
      <c r="H122" s="120"/>
    </row>
    <row r="123" spans="1:8" ht="17.5" customHeight="1" x14ac:dyDescent="0.2">
      <c r="A123" s="22" t="s">
        <v>186</v>
      </c>
      <c r="B123" s="23">
        <v>14</v>
      </c>
      <c r="C123" s="24"/>
      <c r="D123" s="119"/>
      <c r="E123" s="23">
        <v>380</v>
      </c>
      <c r="F123" s="24"/>
      <c r="G123" s="119"/>
      <c r="H123" s="120"/>
    </row>
    <row r="124" spans="1:8" ht="17.5" customHeight="1" x14ac:dyDescent="0.2">
      <c r="A124" s="22" t="s">
        <v>187</v>
      </c>
      <c r="B124" s="23">
        <v>14</v>
      </c>
      <c r="C124" s="24"/>
      <c r="D124" s="119"/>
      <c r="E124" s="23">
        <v>550</v>
      </c>
      <c r="F124" s="24"/>
      <c r="G124" s="119"/>
      <c r="H124" s="120"/>
    </row>
    <row r="125" spans="1:8" ht="17.5" customHeight="1" x14ac:dyDescent="0.2">
      <c r="A125" s="22" t="s">
        <v>188</v>
      </c>
      <c r="B125" s="23">
        <v>14</v>
      </c>
      <c r="C125" s="24"/>
      <c r="D125" s="119"/>
      <c r="E125" s="23">
        <v>570</v>
      </c>
      <c r="F125" s="24"/>
      <c r="G125" s="119"/>
      <c r="H125" s="120"/>
    </row>
    <row r="126" spans="1:8" ht="17.5" customHeight="1" x14ac:dyDescent="0.2">
      <c r="A126" s="22" t="s">
        <v>189</v>
      </c>
      <c r="B126" s="23">
        <v>14</v>
      </c>
      <c r="C126" s="24"/>
      <c r="D126" s="119"/>
      <c r="E126" s="23">
        <v>550</v>
      </c>
      <c r="F126" s="24"/>
      <c r="G126" s="119"/>
      <c r="H126" s="120"/>
    </row>
    <row r="127" spans="1:8" ht="17.5" customHeight="1" x14ac:dyDescent="0.2">
      <c r="A127" s="22" t="s">
        <v>190</v>
      </c>
      <c r="B127" s="23">
        <v>14</v>
      </c>
      <c r="C127" s="24"/>
      <c r="D127" s="119"/>
      <c r="E127" s="23">
        <v>500</v>
      </c>
      <c r="F127" s="24"/>
      <c r="G127" s="119"/>
      <c r="H127" s="120"/>
    </row>
    <row r="128" spans="1:8" ht="17.5" customHeight="1" thickBot="1" x14ac:dyDescent="0.25">
      <c r="A128" s="28" t="s">
        <v>191</v>
      </c>
      <c r="B128" s="23">
        <v>14</v>
      </c>
      <c r="C128" s="24"/>
      <c r="D128" s="119"/>
      <c r="E128" s="23">
        <v>570</v>
      </c>
      <c r="F128" s="24"/>
      <c r="G128" s="119"/>
      <c r="H128" s="120"/>
    </row>
    <row r="129" spans="1:10" ht="17.5" customHeight="1" thickBot="1" x14ac:dyDescent="0.25">
      <c r="A129" s="30" t="s">
        <v>23</v>
      </c>
      <c r="B129" s="31"/>
      <c r="C129" s="32"/>
      <c r="D129" s="33"/>
      <c r="E129" s="34">
        <f>SUM(E117:E128)</f>
        <v>5800</v>
      </c>
      <c r="F129" s="32"/>
      <c r="G129" s="121"/>
      <c r="H129" s="122"/>
      <c r="I129" s="113"/>
    </row>
    <row r="130" spans="1:10" ht="17.5" customHeight="1" x14ac:dyDescent="0.2">
      <c r="A130" s="108"/>
      <c r="H130" s="39"/>
      <c r="I130" s="38"/>
    </row>
    <row r="131" spans="1:10" ht="17.5" hidden="1" customHeight="1" thickTop="1" thickBot="1" x14ac:dyDescent="0.25">
      <c r="E131" s="131" t="s">
        <v>61</v>
      </c>
      <c r="F131" s="132"/>
      <c r="G131" s="40" t="s">
        <v>68</v>
      </c>
      <c r="H131" s="41"/>
      <c r="I131" s="112"/>
    </row>
    <row r="132" spans="1:10" ht="17.5" customHeight="1" x14ac:dyDescent="0.2">
      <c r="G132" s="167"/>
      <c r="H132" s="167"/>
    </row>
    <row r="133" spans="1:10" ht="17.5" customHeight="1" x14ac:dyDescent="0.2">
      <c r="A133" s="130" t="s">
        <v>25</v>
      </c>
      <c r="B133" s="130"/>
      <c r="C133" s="130"/>
      <c r="D133" s="130"/>
      <c r="E133" s="130"/>
      <c r="F133" s="130"/>
      <c r="G133" s="130"/>
      <c r="H133" s="130"/>
      <c r="I133" s="130"/>
    </row>
    <row r="134" spans="1:10" ht="17.5" customHeight="1" x14ac:dyDescent="0.2">
      <c r="A134" s="130" t="s">
        <v>26</v>
      </c>
      <c r="B134" s="130"/>
      <c r="C134" s="130"/>
      <c r="D134" s="130"/>
      <c r="E134" s="130"/>
      <c r="F134" s="130"/>
      <c r="G134" s="130"/>
      <c r="H134" s="130"/>
      <c r="I134" s="130"/>
    </row>
    <row r="135" spans="1:10" ht="18.75" customHeight="1" x14ac:dyDescent="0.2">
      <c r="A135" s="130" t="s">
        <v>27</v>
      </c>
      <c r="B135" s="130"/>
      <c r="C135" s="130"/>
      <c r="D135" s="130"/>
      <c r="E135" s="130"/>
      <c r="F135" s="130"/>
      <c r="G135" s="130"/>
      <c r="H135" s="130"/>
      <c r="I135" s="130"/>
    </row>
    <row r="136" spans="1:10" s="116" customFormat="1" ht="13" customHeight="1" x14ac:dyDescent="0.2">
      <c r="A136" s="165" t="s">
        <v>175</v>
      </c>
      <c r="B136" s="165"/>
      <c r="C136" s="165"/>
      <c r="D136" s="165"/>
      <c r="E136" s="165"/>
      <c r="F136" s="165"/>
      <c r="G136" s="165"/>
      <c r="H136" s="165"/>
      <c r="I136" s="165"/>
    </row>
    <row r="137" spans="1:10" s="116" customFormat="1" x14ac:dyDescent="0.2">
      <c r="A137" s="117" t="s">
        <v>28</v>
      </c>
      <c r="B137" s="118"/>
      <c r="C137" s="118"/>
      <c r="D137" s="118"/>
      <c r="E137" s="118"/>
      <c r="F137" s="118"/>
      <c r="G137" s="118"/>
      <c r="H137" s="118"/>
      <c r="I137" s="118"/>
    </row>
    <row r="138" spans="1:10" s="116" customFormat="1" x14ac:dyDescent="0.2">
      <c r="A138" s="166"/>
      <c r="B138" s="166"/>
      <c r="C138" s="166"/>
      <c r="D138" s="166"/>
      <c r="E138" s="166"/>
      <c r="F138" s="166"/>
      <c r="G138" s="166"/>
      <c r="H138" s="166"/>
      <c r="I138" s="166"/>
    </row>
    <row r="139" spans="1:10" ht="13" customHeight="1" x14ac:dyDescent="0.2"/>
    <row r="140" spans="1:10" x14ac:dyDescent="0.2">
      <c r="A140" s="45" t="s">
        <v>30</v>
      </c>
    </row>
    <row r="141" spans="1:10" x14ac:dyDescent="0.2">
      <c r="I141" s="56" t="s">
        <v>49</v>
      </c>
      <c r="J141" s="73" t="s">
        <v>85</v>
      </c>
    </row>
    <row r="142" spans="1:10" ht="21" x14ac:dyDescent="0.2">
      <c r="D142" s="4" t="s">
        <v>60</v>
      </c>
      <c r="E142" s="4"/>
    </row>
    <row r="144" spans="1:10" x14ac:dyDescent="0.2">
      <c r="A144" s="3" t="s">
        <v>149</v>
      </c>
      <c r="G144" s="5" t="s">
        <v>5</v>
      </c>
      <c r="H144" s="6"/>
      <c r="I144" s="5"/>
    </row>
    <row r="145" spans="1:12" x14ac:dyDescent="0.2">
      <c r="A145" s="3" t="s">
        <v>79</v>
      </c>
      <c r="H145" s="84"/>
    </row>
    <row r="146" spans="1:12" x14ac:dyDescent="0.2">
      <c r="A146" s="3" t="s">
        <v>80</v>
      </c>
      <c r="H146" s="84"/>
    </row>
    <row r="147" spans="1:12" ht="13.5" thickBot="1" x14ac:dyDescent="0.25"/>
    <row r="148" spans="1:12" ht="18.75" customHeight="1" x14ac:dyDescent="0.2">
      <c r="A148" s="139" t="s">
        <v>6</v>
      </c>
      <c r="B148" s="134" t="s">
        <v>7</v>
      </c>
      <c r="C148" s="142"/>
      <c r="D148" s="162"/>
      <c r="E148" s="163" t="s">
        <v>8</v>
      </c>
      <c r="F148" s="142"/>
      <c r="G148" s="162"/>
      <c r="H148" s="101" t="s">
        <v>3</v>
      </c>
    </row>
    <row r="149" spans="1:12" ht="18.75" customHeight="1" x14ac:dyDescent="0.2">
      <c r="A149" s="140"/>
      <c r="B149" s="7" t="s">
        <v>4</v>
      </c>
      <c r="C149" s="8" t="s">
        <v>9</v>
      </c>
      <c r="D149" s="10" t="s">
        <v>7</v>
      </c>
      <c r="E149" s="7" t="s">
        <v>10</v>
      </c>
      <c r="F149" s="8" t="s">
        <v>9</v>
      </c>
      <c r="G149" s="10" t="s">
        <v>8</v>
      </c>
      <c r="H149" s="110"/>
    </row>
    <row r="150" spans="1:12" ht="18.75" customHeight="1" x14ac:dyDescent="0.2">
      <c r="A150" s="140"/>
      <c r="B150" s="12" t="s">
        <v>11</v>
      </c>
      <c r="C150" s="13" t="s">
        <v>12</v>
      </c>
      <c r="D150" s="111" t="s">
        <v>14</v>
      </c>
      <c r="E150" s="12" t="s">
        <v>15</v>
      </c>
      <c r="F150" s="13" t="s">
        <v>16</v>
      </c>
      <c r="G150" s="111" t="s">
        <v>14</v>
      </c>
      <c r="H150" s="110" t="s">
        <v>14</v>
      </c>
    </row>
    <row r="151" spans="1:12" ht="36" customHeight="1" x14ac:dyDescent="0.2">
      <c r="A151" s="141"/>
      <c r="B151" s="16" t="s">
        <v>17</v>
      </c>
      <c r="C151" s="17" t="s">
        <v>18</v>
      </c>
      <c r="D151" s="19" t="s">
        <v>150</v>
      </c>
      <c r="E151" s="16" t="s">
        <v>151</v>
      </c>
      <c r="F151" s="17" t="s">
        <v>152</v>
      </c>
      <c r="G151" s="20" t="s">
        <v>153</v>
      </c>
      <c r="H151" s="21" t="s">
        <v>154</v>
      </c>
    </row>
    <row r="152" spans="1:12" ht="17.5" customHeight="1" x14ac:dyDescent="0.2">
      <c r="A152" s="22" t="s">
        <v>180</v>
      </c>
      <c r="B152" s="23">
        <v>25</v>
      </c>
      <c r="C152" s="24"/>
      <c r="D152" s="119"/>
      <c r="E152" s="23">
        <v>850</v>
      </c>
      <c r="F152" s="24"/>
      <c r="G152" s="119"/>
      <c r="H152" s="120"/>
      <c r="K152" s="78"/>
      <c r="L152" s="78"/>
    </row>
    <row r="153" spans="1:12" ht="17.5" customHeight="1" x14ac:dyDescent="0.2">
      <c r="A153" s="22" t="s">
        <v>181</v>
      </c>
      <c r="B153" s="23">
        <v>25</v>
      </c>
      <c r="C153" s="24"/>
      <c r="D153" s="119"/>
      <c r="E153" s="23">
        <v>1040</v>
      </c>
      <c r="F153" s="24"/>
      <c r="G153" s="119"/>
      <c r="H153" s="120"/>
      <c r="K153" s="78"/>
      <c r="L153" s="78"/>
    </row>
    <row r="154" spans="1:12" ht="17.5" customHeight="1" x14ac:dyDescent="0.2">
      <c r="A154" s="22" t="s">
        <v>182</v>
      </c>
      <c r="B154" s="23">
        <v>25</v>
      </c>
      <c r="C154" s="24"/>
      <c r="D154" s="119"/>
      <c r="E154" s="23">
        <v>860</v>
      </c>
      <c r="F154" s="24"/>
      <c r="G154" s="119"/>
      <c r="H154" s="120"/>
      <c r="K154" s="78"/>
      <c r="L154" s="78"/>
    </row>
    <row r="155" spans="1:12" ht="17.5" customHeight="1" x14ac:dyDescent="0.2">
      <c r="A155" s="22" t="s">
        <v>183</v>
      </c>
      <c r="B155" s="23">
        <v>25</v>
      </c>
      <c r="C155" s="24"/>
      <c r="D155" s="119"/>
      <c r="E155" s="23">
        <v>830</v>
      </c>
      <c r="F155" s="24"/>
      <c r="G155" s="119"/>
      <c r="H155" s="120"/>
      <c r="K155" s="78"/>
      <c r="L155" s="78"/>
    </row>
    <row r="156" spans="1:12" ht="17.5" customHeight="1" x14ac:dyDescent="0.2">
      <c r="A156" s="22" t="s">
        <v>184</v>
      </c>
      <c r="B156" s="23">
        <v>25</v>
      </c>
      <c r="C156" s="24"/>
      <c r="D156" s="119"/>
      <c r="E156" s="23">
        <v>1020</v>
      </c>
      <c r="F156" s="24"/>
      <c r="G156" s="119"/>
      <c r="H156" s="120"/>
      <c r="K156" s="78"/>
      <c r="L156" s="78"/>
    </row>
    <row r="157" spans="1:12" ht="17.5" customHeight="1" x14ac:dyDescent="0.2">
      <c r="A157" s="22" t="s">
        <v>185</v>
      </c>
      <c r="B157" s="23">
        <v>25</v>
      </c>
      <c r="C157" s="24"/>
      <c r="D157" s="119"/>
      <c r="E157" s="23">
        <v>880</v>
      </c>
      <c r="F157" s="24"/>
      <c r="G157" s="119"/>
      <c r="H157" s="120"/>
      <c r="K157" s="78"/>
      <c r="L157" s="78"/>
    </row>
    <row r="158" spans="1:12" ht="17.5" customHeight="1" x14ac:dyDescent="0.2">
      <c r="A158" s="22" t="s">
        <v>186</v>
      </c>
      <c r="B158" s="23">
        <v>25</v>
      </c>
      <c r="C158" s="24"/>
      <c r="D158" s="119"/>
      <c r="E158" s="23">
        <v>950</v>
      </c>
      <c r="F158" s="24"/>
      <c r="G158" s="119"/>
      <c r="H158" s="120"/>
      <c r="K158" s="78"/>
      <c r="L158" s="78"/>
    </row>
    <row r="159" spans="1:12" ht="17.5" customHeight="1" x14ac:dyDescent="0.2">
      <c r="A159" s="22" t="s">
        <v>187</v>
      </c>
      <c r="B159" s="23">
        <v>25</v>
      </c>
      <c r="C159" s="24"/>
      <c r="D159" s="119"/>
      <c r="E159" s="23">
        <v>830</v>
      </c>
      <c r="F159" s="24"/>
      <c r="G159" s="119"/>
      <c r="H159" s="120"/>
      <c r="K159" s="78"/>
      <c r="L159" s="78"/>
    </row>
    <row r="160" spans="1:12" ht="17.5" customHeight="1" x14ac:dyDescent="0.2">
      <c r="A160" s="22" t="s">
        <v>188</v>
      </c>
      <c r="B160" s="23">
        <v>25</v>
      </c>
      <c r="C160" s="24"/>
      <c r="D160" s="119"/>
      <c r="E160" s="23">
        <v>800</v>
      </c>
      <c r="F160" s="24"/>
      <c r="G160" s="119"/>
      <c r="H160" s="120"/>
      <c r="K160" s="78"/>
      <c r="L160" s="78"/>
    </row>
    <row r="161" spans="1:13" ht="17.5" customHeight="1" x14ac:dyDescent="0.2">
      <c r="A161" s="22" t="s">
        <v>189</v>
      </c>
      <c r="B161" s="23">
        <v>25</v>
      </c>
      <c r="C161" s="24"/>
      <c r="D161" s="119"/>
      <c r="E161" s="23">
        <v>1050</v>
      </c>
      <c r="F161" s="24"/>
      <c r="G161" s="119"/>
      <c r="H161" s="120"/>
      <c r="K161" s="78"/>
      <c r="L161" s="78"/>
    </row>
    <row r="162" spans="1:13" ht="17.5" customHeight="1" x14ac:dyDescent="0.2">
      <c r="A162" s="22" t="s">
        <v>190</v>
      </c>
      <c r="B162" s="23">
        <v>25</v>
      </c>
      <c r="C162" s="24"/>
      <c r="D162" s="119"/>
      <c r="E162" s="23">
        <v>780</v>
      </c>
      <c r="F162" s="24"/>
      <c r="G162" s="119"/>
      <c r="H162" s="120"/>
      <c r="K162" s="78"/>
      <c r="L162" s="78"/>
    </row>
    <row r="163" spans="1:13" ht="17.5" customHeight="1" thickBot="1" x14ac:dyDescent="0.25">
      <c r="A163" s="22" t="s">
        <v>191</v>
      </c>
      <c r="B163" s="23">
        <v>25</v>
      </c>
      <c r="C163" s="24"/>
      <c r="D163" s="119"/>
      <c r="E163" s="23">
        <v>790</v>
      </c>
      <c r="F163" s="24"/>
      <c r="G163" s="119"/>
      <c r="H163" s="120"/>
      <c r="K163" s="78"/>
      <c r="L163" s="78"/>
    </row>
    <row r="164" spans="1:13" ht="17.5" customHeight="1" thickBot="1" x14ac:dyDescent="0.25">
      <c r="A164" s="30" t="s">
        <v>23</v>
      </c>
      <c r="B164" s="31"/>
      <c r="C164" s="32"/>
      <c r="D164" s="33"/>
      <c r="E164" s="34">
        <f>SUM(E152:E163)</f>
        <v>10680</v>
      </c>
      <c r="F164" s="32"/>
      <c r="G164" s="121"/>
      <c r="H164" s="122"/>
      <c r="I164" s="113"/>
      <c r="K164" s="75"/>
      <c r="L164" s="75"/>
      <c r="M164" s="85"/>
    </row>
    <row r="165" spans="1:13" ht="17.5" customHeight="1" x14ac:dyDescent="0.2">
      <c r="A165" s="108"/>
      <c r="H165" s="39"/>
      <c r="I165" s="38"/>
    </row>
    <row r="166" spans="1:13" ht="17.5" hidden="1" customHeight="1" thickTop="1" thickBot="1" x14ac:dyDescent="0.25">
      <c r="E166" s="131" t="s">
        <v>61</v>
      </c>
      <c r="F166" s="132"/>
      <c r="G166" s="40" t="s">
        <v>68</v>
      </c>
      <c r="H166" s="41"/>
      <c r="I166" s="112"/>
    </row>
    <row r="167" spans="1:13" ht="18.75" customHeight="1" x14ac:dyDescent="0.2">
      <c r="G167" s="167"/>
      <c r="H167" s="167"/>
    </row>
    <row r="168" spans="1:13" x14ac:dyDescent="0.2">
      <c r="A168" s="130" t="s">
        <v>25</v>
      </c>
      <c r="B168" s="130"/>
      <c r="C168" s="130"/>
      <c r="D168" s="130"/>
      <c r="E168" s="130"/>
      <c r="F168" s="130"/>
      <c r="G168" s="130"/>
      <c r="H168" s="130"/>
      <c r="I168" s="130"/>
    </row>
    <row r="169" spans="1:13" x14ac:dyDescent="0.2">
      <c r="A169" s="130" t="s">
        <v>26</v>
      </c>
      <c r="B169" s="130"/>
      <c r="C169" s="130"/>
      <c r="D169" s="130"/>
      <c r="E169" s="130"/>
      <c r="F169" s="130"/>
      <c r="G169" s="130"/>
      <c r="H169" s="130"/>
      <c r="I169" s="130"/>
    </row>
    <row r="170" spans="1:13" x14ac:dyDescent="0.2">
      <c r="A170" s="130" t="s">
        <v>27</v>
      </c>
      <c r="B170" s="130"/>
      <c r="C170" s="130"/>
      <c r="D170" s="130"/>
      <c r="E170" s="130"/>
      <c r="F170" s="130"/>
      <c r="G170" s="130"/>
      <c r="H170" s="130"/>
      <c r="I170" s="130"/>
    </row>
    <row r="171" spans="1:13" s="116" customFormat="1" ht="13" customHeight="1" x14ac:dyDescent="0.2">
      <c r="A171" s="165" t="s">
        <v>175</v>
      </c>
      <c r="B171" s="165"/>
      <c r="C171" s="165"/>
      <c r="D171" s="165"/>
      <c r="E171" s="165"/>
      <c r="F171" s="165"/>
      <c r="G171" s="165"/>
      <c r="H171" s="165"/>
      <c r="I171" s="165"/>
    </row>
    <row r="172" spans="1:13" s="116" customFormat="1" x14ac:dyDescent="0.2">
      <c r="A172" s="117" t="s">
        <v>28</v>
      </c>
      <c r="B172" s="118"/>
      <c r="C172" s="118"/>
      <c r="D172" s="118"/>
      <c r="E172" s="118"/>
      <c r="F172" s="118"/>
      <c r="G172" s="118"/>
      <c r="H172" s="118"/>
      <c r="I172" s="118"/>
    </row>
    <row r="173" spans="1:13" s="116" customFormat="1" x14ac:dyDescent="0.2">
      <c r="A173" s="166"/>
      <c r="B173" s="166"/>
      <c r="C173" s="166"/>
      <c r="D173" s="166"/>
      <c r="E173" s="166"/>
      <c r="F173" s="166"/>
      <c r="G173" s="166"/>
      <c r="H173" s="166"/>
      <c r="I173" s="166"/>
    </row>
    <row r="174" spans="1:13" x14ac:dyDescent="0.2">
      <c r="A174" s="107"/>
      <c r="B174" s="107"/>
      <c r="C174" s="107"/>
      <c r="D174" s="107"/>
      <c r="E174" s="107"/>
      <c r="F174" s="107"/>
      <c r="G174" s="107"/>
      <c r="H174" s="107"/>
      <c r="I174" s="107"/>
    </row>
    <row r="175" spans="1:13" x14ac:dyDescent="0.2">
      <c r="A175" s="45" t="s">
        <v>30</v>
      </c>
    </row>
    <row r="176" spans="1:13" x14ac:dyDescent="0.2">
      <c r="I176" s="56" t="s">
        <v>49</v>
      </c>
      <c r="J176" s="73" t="s">
        <v>92</v>
      </c>
    </row>
    <row r="177" spans="1:12" ht="21" x14ac:dyDescent="0.2">
      <c r="D177" s="4" t="s">
        <v>155</v>
      </c>
    </row>
    <row r="179" spans="1:12" x14ac:dyDescent="0.2">
      <c r="A179" s="3" t="s">
        <v>149</v>
      </c>
      <c r="G179" s="5" t="s">
        <v>5</v>
      </c>
      <c r="H179" s="6"/>
      <c r="I179" s="5"/>
    </row>
    <row r="180" spans="1:12" x14ac:dyDescent="0.2">
      <c r="A180" s="3" t="s">
        <v>90</v>
      </c>
      <c r="H180" s="84"/>
    </row>
    <row r="181" spans="1:12" x14ac:dyDescent="0.2">
      <c r="A181" s="3" t="s">
        <v>52</v>
      </c>
      <c r="H181" s="84"/>
    </row>
    <row r="182" spans="1:12" ht="13.5" thickBot="1" x14ac:dyDescent="0.25"/>
    <row r="183" spans="1:12" ht="18.75" customHeight="1" x14ac:dyDescent="0.2">
      <c r="A183" s="134" t="s">
        <v>6</v>
      </c>
      <c r="B183" s="134" t="s">
        <v>7</v>
      </c>
      <c r="C183" s="142"/>
      <c r="D183" s="162"/>
      <c r="E183" s="163" t="s">
        <v>8</v>
      </c>
      <c r="F183" s="142"/>
      <c r="G183" s="162"/>
      <c r="H183" s="101" t="s">
        <v>3</v>
      </c>
      <c r="I183" s="102"/>
    </row>
    <row r="184" spans="1:12" ht="18.75" customHeight="1" x14ac:dyDescent="0.2">
      <c r="A184" s="135"/>
      <c r="B184" s="7" t="s">
        <v>4</v>
      </c>
      <c r="C184" s="8" t="s">
        <v>9</v>
      </c>
      <c r="D184" s="10" t="s">
        <v>7</v>
      </c>
      <c r="E184" s="7" t="s">
        <v>10</v>
      </c>
      <c r="F184" s="8" t="s">
        <v>9</v>
      </c>
      <c r="G184" s="10" t="s">
        <v>8</v>
      </c>
      <c r="H184" s="110"/>
    </row>
    <row r="185" spans="1:12" ht="18.75" customHeight="1" x14ac:dyDescent="0.2">
      <c r="A185" s="135"/>
      <c r="B185" s="12" t="s">
        <v>11</v>
      </c>
      <c r="C185" s="13" t="s">
        <v>12</v>
      </c>
      <c r="D185" s="111" t="s">
        <v>14</v>
      </c>
      <c r="E185" s="12" t="s">
        <v>15</v>
      </c>
      <c r="F185" s="13" t="s">
        <v>16</v>
      </c>
      <c r="G185" s="111" t="s">
        <v>14</v>
      </c>
      <c r="H185" s="110" t="s">
        <v>14</v>
      </c>
    </row>
    <row r="186" spans="1:12" ht="36" customHeight="1" x14ac:dyDescent="0.2">
      <c r="A186" s="135"/>
      <c r="B186" s="16" t="s">
        <v>17</v>
      </c>
      <c r="C186" s="17" t="s">
        <v>18</v>
      </c>
      <c r="D186" s="19" t="s">
        <v>150</v>
      </c>
      <c r="E186" s="16" t="s">
        <v>151</v>
      </c>
      <c r="F186" s="17" t="s">
        <v>152</v>
      </c>
      <c r="G186" s="20" t="s">
        <v>153</v>
      </c>
      <c r="H186" s="21" t="s">
        <v>154</v>
      </c>
    </row>
    <row r="187" spans="1:12" ht="17.5" customHeight="1" x14ac:dyDescent="0.2">
      <c r="A187" s="22" t="s">
        <v>180</v>
      </c>
      <c r="B187" s="23">
        <v>41</v>
      </c>
      <c r="C187" s="24"/>
      <c r="D187" s="119"/>
      <c r="E187" s="23">
        <v>4000</v>
      </c>
      <c r="F187" s="24"/>
      <c r="G187" s="119"/>
      <c r="H187" s="120"/>
      <c r="K187" s="78"/>
      <c r="L187" s="78"/>
    </row>
    <row r="188" spans="1:12" ht="17.5" customHeight="1" x14ac:dyDescent="0.2">
      <c r="A188" s="22" t="s">
        <v>181</v>
      </c>
      <c r="B188" s="23">
        <v>41</v>
      </c>
      <c r="C188" s="24"/>
      <c r="D188" s="119"/>
      <c r="E188" s="23">
        <v>4500</v>
      </c>
      <c r="F188" s="24"/>
      <c r="G188" s="119"/>
      <c r="H188" s="120"/>
      <c r="K188" s="78"/>
      <c r="L188" s="78"/>
    </row>
    <row r="189" spans="1:12" ht="17.5" customHeight="1" x14ac:dyDescent="0.2">
      <c r="A189" s="22" t="s">
        <v>182</v>
      </c>
      <c r="B189" s="23">
        <v>41</v>
      </c>
      <c r="C189" s="24"/>
      <c r="D189" s="119"/>
      <c r="E189" s="23">
        <v>5100</v>
      </c>
      <c r="F189" s="24"/>
      <c r="G189" s="119"/>
      <c r="H189" s="120"/>
      <c r="K189" s="78"/>
      <c r="L189" s="78"/>
    </row>
    <row r="190" spans="1:12" ht="17.5" customHeight="1" x14ac:dyDescent="0.2">
      <c r="A190" s="22" t="s">
        <v>183</v>
      </c>
      <c r="B190" s="23">
        <v>41</v>
      </c>
      <c r="C190" s="24"/>
      <c r="D190" s="119"/>
      <c r="E190" s="23">
        <v>5300</v>
      </c>
      <c r="F190" s="24"/>
      <c r="G190" s="119"/>
      <c r="H190" s="120"/>
      <c r="K190" s="78"/>
      <c r="L190" s="78"/>
    </row>
    <row r="191" spans="1:12" ht="17.5" customHeight="1" x14ac:dyDescent="0.2">
      <c r="A191" s="22" t="s">
        <v>184</v>
      </c>
      <c r="B191" s="23">
        <v>41</v>
      </c>
      <c r="C191" s="24"/>
      <c r="D191" s="119"/>
      <c r="E191" s="23">
        <v>5300</v>
      </c>
      <c r="F191" s="24"/>
      <c r="G191" s="119"/>
      <c r="H191" s="120"/>
      <c r="K191" s="78"/>
      <c r="L191" s="78"/>
    </row>
    <row r="192" spans="1:12" ht="17.5" customHeight="1" x14ac:dyDescent="0.2">
      <c r="A192" s="22" t="s">
        <v>185</v>
      </c>
      <c r="B192" s="23">
        <v>41</v>
      </c>
      <c r="C192" s="24"/>
      <c r="D192" s="119"/>
      <c r="E192" s="23">
        <v>5500</v>
      </c>
      <c r="F192" s="24"/>
      <c r="G192" s="119"/>
      <c r="H192" s="120"/>
      <c r="K192" s="78"/>
      <c r="L192" s="78"/>
    </row>
    <row r="193" spans="1:13" ht="17.5" customHeight="1" x14ac:dyDescent="0.2">
      <c r="A193" s="22" t="s">
        <v>186</v>
      </c>
      <c r="B193" s="23">
        <v>41</v>
      </c>
      <c r="C193" s="24"/>
      <c r="D193" s="119"/>
      <c r="E193" s="23">
        <v>5600</v>
      </c>
      <c r="F193" s="24"/>
      <c r="G193" s="119"/>
      <c r="H193" s="120"/>
      <c r="K193" s="78"/>
      <c r="L193" s="78"/>
    </row>
    <row r="194" spans="1:13" ht="17.5" customHeight="1" x14ac:dyDescent="0.2">
      <c r="A194" s="22" t="s">
        <v>187</v>
      </c>
      <c r="B194" s="23">
        <v>41</v>
      </c>
      <c r="C194" s="24"/>
      <c r="D194" s="119"/>
      <c r="E194" s="23">
        <v>4100</v>
      </c>
      <c r="F194" s="24"/>
      <c r="G194" s="119"/>
      <c r="H194" s="120"/>
      <c r="K194" s="78"/>
      <c r="L194" s="78"/>
    </row>
    <row r="195" spans="1:13" ht="17.5" customHeight="1" x14ac:dyDescent="0.2">
      <c r="A195" s="22" t="s">
        <v>188</v>
      </c>
      <c r="B195" s="23">
        <v>41</v>
      </c>
      <c r="C195" s="24"/>
      <c r="D195" s="119"/>
      <c r="E195" s="23">
        <v>4000</v>
      </c>
      <c r="F195" s="24"/>
      <c r="G195" s="119"/>
      <c r="H195" s="120"/>
      <c r="K195" s="78"/>
      <c r="L195" s="78"/>
    </row>
    <row r="196" spans="1:13" ht="17.5" customHeight="1" x14ac:dyDescent="0.2">
      <c r="A196" s="22" t="s">
        <v>189</v>
      </c>
      <c r="B196" s="23">
        <v>41</v>
      </c>
      <c r="C196" s="24"/>
      <c r="D196" s="119"/>
      <c r="E196" s="23">
        <v>3800</v>
      </c>
      <c r="F196" s="24"/>
      <c r="G196" s="119"/>
      <c r="H196" s="120"/>
      <c r="K196" s="78"/>
      <c r="L196" s="78"/>
    </row>
    <row r="197" spans="1:13" ht="17.5" customHeight="1" x14ac:dyDescent="0.2">
      <c r="A197" s="22" t="s">
        <v>190</v>
      </c>
      <c r="B197" s="23">
        <v>41</v>
      </c>
      <c r="C197" s="24"/>
      <c r="D197" s="119"/>
      <c r="E197" s="23">
        <v>3200</v>
      </c>
      <c r="F197" s="24"/>
      <c r="G197" s="119"/>
      <c r="H197" s="120"/>
      <c r="K197" s="78"/>
      <c r="L197" s="78"/>
    </row>
    <row r="198" spans="1:13" ht="17.5" customHeight="1" thickBot="1" x14ac:dyDescent="0.25">
      <c r="A198" s="22" t="s">
        <v>191</v>
      </c>
      <c r="B198" s="23">
        <v>41</v>
      </c>
      <c r="C198" s="24"/>
      <c r="D198" s="119"/>
      <c r="E198" s="23">
        <v>3600</v>
      </c>
      <c r="F198" s="24"/>
      <c r="G198" s="119"/>
      <c r="H198" s="120"/>
      <c r="K198" s="78"/>
      <c r="L198" s="78"/>
    </row>
    <row r="199" spans="1:13" ht="17.5" customHeight="1" thickBot="1" x14ac:dyDescent="0.25">
      <c r="A199" s="30" t="s">
        <v>23</v>
      </c>
      <c r="B199" s="31"/>
      <c r="C199" s="32"/>
      <c r="D199" s="33"/>
      <c r="E199" s="34">
        <f>SUM(E187:E198)</f>
        <v>54000</v>
      </c>
      <c r="F199" s="32"/>
      <c r="G199" s="121"/>
      <c r="H199" s="122"/>
      <c r="I199" s="113"/>
      <c r="K199" s="75"/>
      <c r="L199" s="75"/>
      <c r="M199" s="85"/>
    </row>
    <row r="200" spans="1:13" ht="17.5" customHeight="1" x14ac:dyDescent="0.2">
      <c r="A200" s="108"/>
      <c r="G200" s="123"/>
      <c r="H200" s="124"/>
      <c r="I200" s="38"/>
    </row>
    <row r="201" spans="1:13" ht="17.5" hidden="1" customHeight="1" thickTop="1" thickBot="1" x14ac:dyDescent="0.25">
      <c r="E201" s="131" t="s">
        <v>61</v>
      </c>
      <c r="F201" s="132"/>
      <c r="G201" s="40" t="s">
        <v>68</v>
      </c>
      <c r="H201" s="41"/>
      <c r="I201" s="112"/>
    </row>
    <row r="202" spans="1:13" ht="18.75" customHeight="1" x14ac:dyDescent="0.2">
      <c r="G202" s="167"/>
      <c r="H202" s="167"/>
    </row>
    <row r="203" spans="1:13" x14ac:dyDescent="0.2">
      <c r="A203" s="130" t="s">
        <v>25</v>
      </c>
      <c r="B203" s="130"/>
      <c r="C203" s="130"/>
      <c r="D203" s="130"/>
      <c r="E203" s="130"/>
      <c r="F203" s="130"/>
      <c r="G203" s="130"/>
      <c r="H203" s="130"/>
      <c r="I203" s="130"/>
    </row>
    <row r="204" spans="1:13" x14ac:dyDescent="0.2">
      <c r="A204" s="130" t="s">
        <v>26</v>
      </c>
      <c r="B204" s="130"/>
      <c r="C204" s="130"/>
      <c r="D204" s="130"/>
      <c r="E204" s="130"/>
      <c r="F204" s="130"/>
      <c r="G204" s="130"/>
      <c r="H204" s="130"/>
      <c r="I204" s="130"/>
    </row>
    <row r="205" spans="1:13" x14ac:dyDescent="0.2">
      <c r="A205" s="130" t="s">
        <v>27</v>
      </c>
      <c r="B205" s="130"/>
      <c r="C205" s="130"/>
      <c r="D205" s="130"/>
      <c r="E205" s="130"/>
      <c r="F205" s="130"/>
      <c r="G205" s="130"/>
      <c r="H205" s="130"/>
      <c r="I205" s="130"/>
    </row>
    <row r="206" spans="1:13" s="116" customFormat="1" ht="13" customHeight="1" x14ac:dyDescent="0.2">
      <c r="A206" s="165" t="s">
        <v>175</v>
      </c>
      <c r="B206" s="165"/>
      <c r="C206" s="165"/>
      <c r="D206" s="165"/>
      <c r="E206" s="165"/>
      <c r="F206" s="165"/>
      <c r="G206" s="165"/>
      <c r="H206" s="165"/>
      <c r="I206" s="165"/>
    </row>
    <row r="207" spans="1:13" s="116" customFormat="1" x14ac:dyDescent="0.2">
      <c r="A207" s="117" t="s">
        <v>28</v>
      </c>
      <c r="B207" s="118"/>
      <c r="C207" s="118"/>
      <c r="D207" s="118"/>
      <c r="E207" s="118"/>
      <c r="F207" s="118"/>
      <c r="G207" s="118"/>
      <c r="H207" s="118"/>
      <c r="I207" s="118"/>
    </row>
    <row r="208" spans="1:13" s="116" customFormat="1" x14ac:dyDescent="0.2">
      <c r="A208" s="166"/>
      <c r="B208" s="166"/>
      <c r="C208" s="166"/>
      <c r="D208" s="166"/>
      <c r="E208" s="166"/>
      <c r="F208" s="166"/>
      <c r="G208" s="166"/>
      <c r="H208" s="166"/>
      <c r="I208" s="166"/>
    </row>
    <row r="210" spans="1:12" x14ac:dyDescent="0.2">
      <c r="A210" s="45" t="s">
        <v>30</v>
      </c>
    </row>
    <row r="211" spans="1:12" x14ac:dyDescent="0.2">
      <c r="I211" s="56" t="s">
        <v>49</v>
      </c>
      <c r="J211" s="73" t="s">
        <v>93</v>
      </c>
    </row>
    <row r="212" spans="1:12" ht="21" x14ac:dyDescent="0.2">
      <c r="D212" s="4" t="s">
        <v>155</v>
      </c>
    </row>
    <row r="214" spans="1:12" x14ac:dyDescent="0.2">
      <c r="A214" s="3" t="s">
        <v>149</v>
      </c>
      <c r="G214" s="5" t="s">
        <v>5</v>
      </c>
      <c r="H214" s="6"/>
      <c r="I214" s="5"/>
    </row>
    <row r="215" spans="1:12" x14ac:dyDescent="0.2">
      <c r="A215" s="3" t="s">
        <v>91</v>
      </c>
      <c r="H215" s="84"/>
    </row>
    <row r="216" spans="1:12" x14ac:dyDescent="0.2">
      <c r="A216" s="3" t="s">
        <v>52</v>
      </c>
      <c r="H216" s="84"/>
    </row>
    <row r="217" spans="1:12" ht="13.5" thickBot="1" x14ac:dyDescent="0.25"/>
    <row r="218" spans="1:12" ht="18.75" customHeight="1" x14ac:dyDescent="0.2">
      <c r="A218" s="134" t="s">
        <v>6</v>
      </c>
      <c r="B218" s="134" t="s">
        <v>7</v>
      </c>
      <c r="C218" s="142"/>
      <c r="D218" s="162"/>
      <c r="E218" s="163" t="s">
        <v>8</v>
      </c>
      <c r="F218" s="142"/>
      <c r="G218" s="162"/>
      <c r="H218" s="101" t="s">
        <v>3</v>
      </c>
      <c r="I218" s="102"/>
    </row>
    <row r="219" spans="1:12" ht="18.75" customHeight="1" x14ac:dyDescent="0.2">
      <c r="A219" s="135"/>
      <c r="B219" s="7" t="s">
        <v>4</v>
      </c>
      <c r="C219" s="8" t="s">
        <v>9</v>
      </c>
      <c r="D219" s="10" t="s">
        <v>7</v>
      </c>
      <c r="E219" s="7" t="s">
        <v>10</v>
      </c>
      <c r="F219" s="8" t="s">
        <v>9</v>
      </c>
      <c r="G219" s="10" t="s">
        <v>8</v>
      </c>
      <c r="H219" s="110"/>
    </row>
    <row r="220" spans="1:12" ht="18.75" customHeight="1" x14ac:dyDescent="0.2">
      <c r="A220" s="135"/>
      <c r="B220" s="12" t="s">
        <v>11</v>
      </c>
      <c r="C220" s="13" t="s">
        <v>12</v>
      </c>
      <c r="D220" s="111" t="s">
        <v>14</v>
      </c>
      <c r="E220" s="12" t="s">
        <v>15</v>
      </c>
      <c r="F220" s="13" t="s">
        <v>16</v>
      </c>
      <c r="G220" s="111" t="s">
        <v>14</v>
      </c>
      <c r="H220" s="110" t="s">
        <v>14</v>
      </c>
    </row>
    <row r="221" spans="1:12" ht="36" customHeight="1" x14ac:dyDescent="0.2">
      <c r="A221" s="135"/>
      <c r="B221" s="16" t="s">
        <v>17</v>
      </c>
      <c r="C221" s="17" t="s">
        <v>18</v>
      </c>
      <c r="D221" s="19" t="s">
        <v>150</v>
      </c>
      <c r="E221" s="16" t="s">
        <v>151</v>
      </c>
      <c r="F221" s="17" t="s">
        <v>152</v>
      </c>
      <c r="G221" s="20" t="s">
        <v>153</v>
      </c>
      <c r="H221" s="21" t="s">
        <v>154</v>
      </c>
    </row>
    <row r="222" spans="1:12" ht="17.5" customHeight="1" x14ac:dyDescent="0.2">
      <c r="A222" s="22" t="s">
        <v>180</v>
      </c>
      <c r="B222" s="23">
        <v>28</v>
      </c>
      <c r="C222" s="24"/>
      <c r="D222" s="119"/>
      <c r="E222" s="23">
        <v>2800</v>
      </c>
      <c r="F222" s="24"/>
      <c r="G222" s="119"/>
      <c r="H222" s="120"/>
      <c r="K222" s="78"/>
      <c r="L222" s="78"/>
    </row>
    <row r="223" spans="1:12" ht="17.5" customHeight="1" x14ac:dyDescent="0.2">
      <c r="A223" s="22" t="s">
        <v>181</v>
      </c>
      <c r="B223" s="23">
        <v>28</v>
      </c>
      <c r="C223" s="24"/>
      <c r="D223" s="119"/>
      <c r="E223" s="23">
        <v>3000</v>
      </c>
      <c r="F223" s="24"/>
      <c r="G223" s="119"/>
      <c r="H223" s="120"/>
      <c r="K223" s="78"/>
      <c r="L223" s="78"/>
    </row>
    <row r="224" spans="1:12" ht="17.5" customHeight="1" x14ac:dyDescent="0.2">
      <c r="A224" s="22" t="s">
        <v>182</v>
      </c>
      <c r="B224" s="23">
        <v>28</v>
      </c>
      <c r="C224" s="24"/>
      <c r="D224" s="119"/>
      <c r="E224" s="23">
        <v>2800</v>
      </c>
      <c r="F224" s="24"/>
      <c r="G224" s="119"/>
      <c r="H224" s="120"/>
      <c r="K224" s="78"/>
      <c r="L224" s="78"/>
    </row>
    <row r="225" spans="1:13" ht="17.5" customHeight="1" x14ac:dyDescent="0.2">
      <c r="A225" s="22" t="s">
        <v>183</v>
      </c>
      <c r="B225" s="23">
        <v>28</v>
      </c>
      <c r="C225" s="24"/>
      <c r="D225" s="119"/>
      <c r="E225" s="23">
        <v>2900</v>
      </c>
      <c r="F225" s="24"/>
      <c r="G225" s="119"/>
      <c r="H225" s="120"/>
      <c r="K225" s="78"/>
      <c r="L225" s="78"/>
    </row>
    <row r="226" spans="1:13" ht="17.5" customHeight="1" x14ac:dyDescent="0.2">
      <c r="A226" s="22" t="s">
        <v>184</v>
      </c>
      <c r="B226" s="23">
        <v>28</v>
      </c>
      <c r="C226" s="24"/>
      <c r="D226" s="119"/>
      <c r="E226" s="23">
        <v>2700</v>
      </c>
      <c r="F226" s="24"/>
      <c r="G226" s="119"/>
      <c r="H226" s="120"/>
      <c r="K226" s="78"/>
      <c r="L226" s="78"/>
    </row>
    <row r="227" spans="1:13" ht="17.5" customHeight="1" x14ac:dyDescent="0.2">
      <c r="A227" s="22" t="s">
        <v>185</v>
      </c>
      <c r="B227" s="23">
        <v>28</v>
      </c>
      <c r="C227" s="24"/>
      <c r="D227" s="119"/>
      <c r="E227" s="23">
        <v>2900</v>
      </c>
      <c r="F227" s="24"/>
      <c r="G227" s="119"/>
      <c r="H227" s="120"/>
      <c r="K227" s="78"/>
      <c r="L227" s="78"/>
    </row>
    <row r="228" spans="1:13" ht="17.5" customHeight="1" x14ac:dyDescent="0.2">
      <c r="A228" s="22" t="s">
        <v>186</v>
      </c>
      <c r="B228" s="23">
        <v>28</v>
      </c>
      <c r="C228" s="24"/>
      <c r="D228" s="119"/>
      <c r="E228" s="23">
        <v>3100</v>
      </c>
      <c r="F228" s="24"/>
      <c r="G228" s="119"/>
      <c r="H228" s="120"/>
      <c r="K228" s="78"/>
      <c r="L228" s="78"/>
    </row>
    <row r="229" spans="1:13" ht="17.5" customHeight="1" x14ac:dyDescent="0.2">
      <c r="A229" s="22" t="s">
        <v>187</v>
      </c>
      <c r="B229" s="23">
        <v>28</v>
      </c>
      <c r="C229" s="24"/>
      <c r="D229" s="119"/>
      <c r="E229" s="23">
        <v>2900</v>
      </c>
      <c r="F229" s="24"/>
      <c r="G229" s="119"/>
      <c r="H229" s="120"/>
      <c r="K229" s="78"/>
      <c r="L229" s="78"/>
    </row>
    <row r="230" spans="1:13" ht="17.5" customHeight="1" x14ac:dyDescent="0.2">
      <c r="A230" s="22" t="s">
        <v>188</v>
      </c>
      <c r="B230" s="23">
        <v>28</v>
      </c>
      <c r="C230" s="24"/>
      <c r="D230" s="119"/>
      <c r="E230" s="23">
        <v>3000</v>
      </c>
      <c r="F230" s="24"/>
      <c r="G230" s="119"/>
      <c r="H230" s="120"/>
      <c r="K230" s="78"/>
      <c r="L230" s="78"/>
    </row>
    <row r="231" spans="1:13" ht="17.5" customHeight="1" x14ac:dyDescent="0.2">
      <c r="A231" s="22" t="s">
        <v>189</v>
      </c>
      <c r="B231" s="23">
        <v>28</v>
      </c>
      <c r="C231" s="24"/>
      <c r="D231" s="119"/>
      <c r="E231" s="23">
        <v>3000</v>
      </c>
      <c r="F231" s="24"/>
      <c r="G231" s="119"/>
      <c r="H231" s="120"/>
      <c r="K231" s="78"/>
      <c r="L231" s="78"/>
    </row>
    <row r="232" spans="1:13" ht="17.5" customHeight="1" x14ac:dyDescent="0.2">
      <c r="A232" s="22" t="s">
        <v>190</v>
      </c>
      <c r="B232" s="23">
        <v>28</v>
      </c>
      <c r="C232" s="24"/>
      <c r="D232" s="119"/>
      <c r="E232" s="23">
        <v>2700</v>
      </c>
      <c r="F232" s="24"/>
      <c r="G232" s="119"/>
      <c r="H232" s="120"/>
      <c r="K232" s="78"/>
      <c r="L232" s="78"/>
    </row>
    <row r="233" spans="1:13" ht="17.5" customHeight="1" thickBot="1" x14ac:dyDescent="0.25">
      <c r="A233" s="28" t="s">
        <v>191</v>
      </c>
      <c r="B233" s="23">
        <v>28</v>
      </c>
      <c r="C233" s="24"/>
      <c r="D233" s="119"/>
      <c r="E233" s="23">
        <v>3000</v>
      </c>
      <c r="F233" s="24"/>
      <c r="G233" s="119"/>
      <c r="H233" s="120"/>
      <c r="K233" s="78"/>
      <c r="L233" s="78"/>
    </row>
    <row r="234" spans="1:13" ht="17.5" customHeight="1" thickBot="1" x14ac:dyDescent="0.25">
      <c r="A234" s="30" t="s">
        <v>23</v>
      </c>
      <c r="B234" s="31"/>
      <c r="C234" s="32"/>
      <c r="D234" s="121"/>
      <c r="E234" s="34">
        <f>SUM(E222:E233)</f>
        <v>34800</v>
      </c>
      <c r="F234" s="32"/>
      <c r="G234" s="121"/>
      <c r="H234" s="122"/>
      <c r="I234" s="113"/>
      <c r="K234" s="75"/>
      <c r="L234" s="75"/>
      <c r="M234" s="85"/>
    </row>
    <row r="235" spans="1:13" ht="17.5" customHeight="1" x14ac:dyDescent="0.2">
      <c r="A235" s="108"/>
      <c r="H235" s="39"/>
      <c r="I235" s="38"/>
    </row>
    <row r="236" spans="1:13" ht="17.5" hidden="1" customHeight="1" thickTop="1" thickBot="1" x14ac:dyDescent="0.25">
      <c r="E236" s="131" t="s">
        <v>61</v>
      </c>
      <c r="F236" s="132"/>
      <c r="G236" s="40" t="s">
        <v>68</v>
      </c>
      <c r="H236" s="41"/>
      <c r="I236" s="112"/>
    </row>
    <row r="237" spans="1:13" ht="18.75" customHeight="1" x14ac:dyDescent="0.2">
      <c r="G237" s="167"/>
      <c r="H237" s="167"/>
    </row>
    <row r="238" spans="1:13" x14ac:dyDescent="0.2">
      <c r="A238" s="130" t="s">
        <v>25</v>
      </c>
      <c r="B238" s="130"/>
      <c r="C238" s="130"/>
      <c r="D238" s="130"/>
      <c r="E238" s="130"/>
      <c r="F238" s="130"/>
      <c r="G238" s="130"/>
      <c r="H238" s="130"/>
      <c r="I238" s="130"/>
    </row>
    <row r="239" spans="1:13" x14ac:dyDescent="0.2">
      <c r="A239" s="130" t="s">
        <v>26</v>
      </c>
      <c r="B239" s="130"/>
      <c r="C239" s="130"/>
      <c r="D239" s="130"/>
      <c r="E239" s="130"/>
      <c r="F239" s="130"/>
      <c r="G239" s="130"/>
      <c r="H239" s="130"/>
      <c r="I239" s="130"/>
    </row>
    <row r="240" spans="1:13" x14ac:dyDescent="0.2">
      <c r="A240" s="130" t="s">
        <v>27</v>
      </c>
      <c r="B240" s="130"/>
      <c r="C240" s="130"/>
      <c r="D240" s="130"/>
      <c r="E240" s="130"/>
      <c r="F240" s="130"/>
      <c r="G240" s="130"/>
      <c r="H240" s="130"/>
      <c r="I240" s="130"/>
    </row>
    <row r="241" spans="1:9" s="116" customFormat="1" ht="13" customHeight="1" x14ac:dyDescent="0.2">
      <c r="A241" s="165" t="s">
        <v>175</v>
      </c>
      <c r="B241" s="165"/>
      <c r="C241" s="165"/>
      <c r="D241" s="165"/>
      <c r="E241" s="165"/>
      <c r="F241" s="165"/>
      <c r="G241" s="165"/>
      <c r="H241" s="165"/>
      <c r="I241" s="165"/>
    </row>
    <row r="242" spans="1:9" s="116" customFormat="1" x14ac:dyDescent="0.2">
      <c r="A242" s="117" t="s">
        <v>28</v>
      </c>
      <c r="B242" s="118"/>
      <c r="C242" s="118"/>
      <c r="D242" s="118"/>
      <c r="E242" s="118"/>
      <c r="F242" s="118"/>
      <c r="G242" s="118"/>
      <c r="H242" s="118"/>
      <c r="I242" s="118"/>
    </row>
    <row r="243" spans="1:9" s="116" customFormat="1" x14ac:dyDescent="0.2">
      <c r="A243" s="166"/>
      <c r="B243" s="166"/>
      <c r="C243" s="166"/>
      <c r="D243" s="166"/>
      <c r="E243" s="166"/>
      <c r="F243" s="166"/>
      <c r="G243" s="166"/>
      <c r="H243" s="166"/>
      <c r="I243" s="166"/>
    </row>
    <row r="244" spans="1:9" x14ac:dyDescent="0.2">
      <c r="A244" s="107"/>
      <c r="B244" s="107"/>
      <c r="C244" s="107"/>
      <c r="D244" s="107"/>
      <c r="E244" s="107"/>
      <c r="F244" s="107"/>
      <c r="G244" s="107"/>
      <c r="H244" s="107"/>
      <c r="I244" s="107"/>
    </row>
    <row r="245" spans="1:9" x14ac:dyDescent="0.2">
      <c r="A245" s="45" t="s">
        <v>30</v>
      </c>
    </row>
    <row r="259" ht="18.75" customHeight="1" x14ac:dyDescent="0.2"/>
    <row r="260" ht="18.75" customHeight="1" x14ac:dyDescent="0.2"/>
    <row r="261" ht="18.75" customHeight="1" x14ac:dyDescent="0.2"/>
    <row r="262" ht="36" customHeight="1" x14ac:dyDescent="0.2"/>
    <row r="263" ht="17.5" customHeight="1" x14ac:dyDescent="0.2"/>
    <row r="264" ht="17.5" customHeight="1" x14ac:dyDescent="0.2"/>
    <row r="265" ht="17.5" customHeight="1" x14ac:dyDescent="0.2"/>
    <row r="266" ht="17.5" customHeight="1" x14ac:dyDescent="0.2"/>
    <row r="267" ht="17.5" customHeight="1" x14ac:dyDescent="0.2"/>
    <row r="268" ht="17.5" customHeight="1" x14ac:dyDescent="0.2"/>
    <row r="269" ht="17.5" customHeight="1" x14ac:dyDescent="0.2"/>
    <row r="270" ht="17.5" customHeight="1" x14ac:dyDescent="0.2"/>
    <row r="271" ht="17.5" customHeight="1" x14ac:dyDescent="0.2"/>
    <row r="272" ht="17.5" customHeight="1" x14ac:dyDescent="0.2"/>
    <row r="273" ht="17.5" customHeight="1" x14ac:dyDescent="0.2"/>
    <row r="274" ht="17.5" customHeight="1" x14ac:dyDescent="0.2"/>
    <row r="275" ht="17.5" customHeight="1" x14ac:dyDescent="0.2"/>
    <row r="276" ht="17.5" customHeight="1" x14ac:dyDescent="0.2"/>
    <row r="277" ht="17.5" customHeight="1" x14ac:dyDescent="0.2"/>
    <row r="278" ht="18.75" customHeight="1" x14ac:dyDescent="0.2"/>
    <row r="282" ht="13" customHeight="1" x14ac:dyDescent="0.2"/>
    <row r="295" ht="18.75" customHeight="1" x14ac:dyDescent="0.2"/>
    <row r="296" ht="18.75" customHeight="1" x14ac:dyDescent="0.2"/>
    <row r="297" ht="18.75" customHeight="1" x14ac:dyDescent="0.2"/>
    <row r="298" ht="36" customHeight="1" x14ac:dyDescent="0.2"/>
    <row r="299" ht="17.5" customHeight="1" x14ac:dyDescent="0.2"/>
    <row r="300" ht="17.5" customHeight="1" x14ac:dyDescent="0.2"/>
    <row r="301" ht="17.5" customHeight="1" x14ac:dyDescent="0.2"/>
    <row r="302" ht="17.5" customHeight="1" x14ac:dyDescent="0.2"/>
    <row r="303" ht="17.5" customHeight="1" x14ac:dyDescent="0.2"/>
    <row r="304" ht="17.5" customHeight="1" x14ac:dyDescent="0.2"/>
    <row r="305" ht="17.5" customHeight="1" x14ac:dyDescent="0.2"/>
    <row r="306" ht="17.5" customHeight="1" x14ac:dyDescent="0.2"/>
    <row r="307" ht="17.5" customHeight="1" x14ac:dyDescent="0.2"/>
    <row r="308" ht="17.5" customHeight="1" x14ac:dyDescent="0.2"/>
    <row r="309" ht="17.5" customHeight="1" x14ac:dyDescent="0.2"/>
    <row r="310" ht="17.5" customHeight="1" x14ac:dyDescent="0.2"/>
    <row r="311" ht="17.5" customHeight="1" x14ac:dyDescent="0.2"/>
    <row r="312" ht="17.5" customHeight="1" x14ac:dyDescent="0.2"/>
    <row r="313" ht="17.5" customHeight="1" x14ac:dyDescent="0.2"/>
    <row r="314" ht="18.75" customHeight="1" x14ac:dyDescent="0.2"/>
    <row r="318" ht="13" customHeight="1" x14ac:dyDescent="0.2"/>
    <row r="331" ht="18.75" customHeight="1" x14ac:dyDescent="0.2"/>
    <row r="332" ht="18.75" customHeight="1" x14ac:dyDescent="0.2"/>
    <row r="333" ht="18.75" customHeight="1" x14ac:dyDescent="0.2"/>
    <row r="334" ht="36" customHeight="1" x14ac:dyDescent="0.2"/>
    <row r="335" ht="17.5" customHeight="1" x14ac:dyDescent="0.2"/>
    <row r="336" ht="17.5" customHeight="1" x14ac:dyDescent="0.2"/>
    <row r="337" ht="17.5" customHeight="1" x14ac:dyDescent="0.2"/>
    <row r="338" ht="17.5" customHeight="1" x14ac:dyDescent="0.2"/>
    <row r="339" ht="17.5" customHeight="1" x14ac:dyDescent="0.2"/>
    <row r="340" ht="17.5" customHeight="1" x14ac:dyDescent="0.2"/>
    <row r="341" ht="17.5" customHeight="1" x14ac:dyDescent="0.2"/>
    <row r="342" ht="17.5" customHeight="1" x14ac:dyDescent="0.2"/>
    <row r="343" ht="17.5" customHeight="1" x14ac:dyDescent="0.2"/>
    <row r="344" ht="17.5" customHeight="1" x14ac:dyDescent="0.2"/>
    <row r="345" ht="17.5" customHeight="1" x14ac:dyDescent="0.2"/>
    <row r="346" ht="17.5" customHeight="1" x14ac:dyDescent="0.2"/>
    <row r="347" ht="17.5" customHeight="1" x14ac:dyDescent="0.2"/>
    <row r="348" ht="17.5" customHeight="1" x14ac:dyDescent="0.2"/>
    <row r="349" ht="17.5" customHeight="1" x14ac:dyDescent="0.2"/>
    <row r="350" ht="18.75" customHeight="1" x14ac:dyDescent="0.2"/>
    <row r="354" ht="13" customHeight="1" x14ac:dyDescent="0.2"/>
  </sheetData>
  <mergeCells count="70">
    <mergeCell ref="A238:I238"/>
    <mergeCell ref="A239:I239"/>
    <mergeCell ref="A240:I240"/>
    <mergeCell ref="A241:I241"/>
    <mergeCell ref="A243:I243"/>
    <mergeCell ref="A218:A221"/>
    <mergeCell ref="B218:D218"/>
    <mergeCell ref="E218:G218"/>
    <mergeCell ref="G237:H237"/>
    <mergeCell ref="E236:F236"/>
    <mergeCell ref="A203:I203"/>
    <mergeCell ref="A204:I204"/>
    <mergeCell ref="A205:I205"/>
    <mergeCell ref="A206:I206"/>
    <mergeCell ref="A208:I208"/>
    <mergeCell ref="A183:A186"/>
    <mergeCell ref="B183:D183"/>
    <mergeCell ref="E183:G183"/>
    <mergeCell ref="G202:H202"/>
    <mergeCell ref="E201:F201"/>
    <mergeCell ref="A168:I168"/>
    <mergeCell ref="A169:I169"/>
    <mergeCell ref="A170:I170"/>
    <mergeCell ref="A171:I171"/>
    <mergeCell ref="A173:I173"/>
    <mergeCell ref="A148:A151"/>
    <mergeCell ref="B148:D148"/>
    <mergeCell ref="E148:G148"/>
    <mergeCell ref="G167:H167"/>
    <mergeCell ref="E166:F166"/>
    <mergeCell ref="A136:I136"/>
    <mergeCell ref="A138:I138"/>
    <mergeCell ref="E26:F26"/>
    <mergeCell ref="E61:F61"/>
    <mergeCell ref="E96:F96"/>
    <mergeCell ref="E131:F131"/>
    <mergeCell ref="A101:I101"/>
    <mergeCell ref="A103:I103"/>
    <mergeCell ref="A113:A116"/>
    <mergeCell ref="B113:D113"/>
    <mergeCell ref="E113:G113"/>
    <mergeCell ref="G97:H97"/>
    <mergeCell ref="A98:I98"/>
    <mergeCell ref="A99:I99"/>
    <mergeCell ref="A100:I100"/>
    <mergeCell ref="E43:G43"/>
    <mergeCell ref="A64:I64"/>
    <mergeCell ref="A65:I65"/>
    <mergeCell ref="A66:I66"/>
    <mergeCell ref="G132:H132"/>
    <mergeCell ref="A133:I133"/>
    <mergeCell ref="A78:A81"/>
    <mergeCell ref="B78:D78"/>
    <mergeCell ref="E78:G78"/>
    <mergeCell ref="A134:I134"/>
    <mergeCell ref="A135:I135"/>
    <mergeCell ref="A8:A11"/>
    <mergeCell ref="B8:D8"/>
    <mergeCell ref="E8:G8"/>
    <mergeCell ref="G27:H27"/>
    <mergeCell ref="A28:I28"/>
    <mergeCell ref="A29:I29"/>
    <mergeCell ref="A30:I30"/>
    <mergeCell ref="A31:I31"/>
    <mergeCell ref="A33:I33"/>
    <mergeCell ref="A43:A46"/>
    <mergeCell ref="B43:D43"/>
    <mergeCell ref="G62:H62"/>
    <mergeCell ref="A63:I63"/>
    <mergeCell ref="A68:I68"/>
  </mergeCells>
  <phoneticPr fontId="2"/>
  <pageMargins left="0.98425196850393704" right="0.19685039370078741" top="0.59055118110236227" bottom="0" header="0.31496062992125984" footer="0"/>
  <pageSetup paperSize="9" scale="96" orientation="landscape" r:id="rId1"/>
  <rowBreaks count="6" manualBreakCount="6">
    <brk id="35" max="16383" man="1"/>
    <brk id="70" max="16383" man="1"/>
    <brk id="105" max="16383" man="1"/>
    <brk id="140" max="9" man="1"/>
    <brk id="175" max="9" man="1"/>
    <brk id="21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C1E8-F824-426B-BF35-6A6E7C61A4D0}">
  <dimension ref="A1:K19"/>
  <sheetViews>
    <sheetView view="pageBreakPreview" zoomScaleNormal="100" zoomScaleSheetLayoutView="100" workbookViewId="0"/>
  </sheetViews>
  <sheetFormatPr defaultColWidth="9" defaultRowHeight="13" x14ac:dyDescent="0.2"/>
  <cols>
    <col min="1" max="1" width="17.7265625" style="3" customWidth="1"/>
    <col min="2" max="9" width="15.36328125" style="3" customWidth="1"/>
    <col min="10" max="10" width="9" style="3"/>
    <col min="11" max="11" width="9.453125" style="3" bestFit="1" customWidth="1"/>
    <col min="12" max="16384" width="9" style="3"/>
  </cols>
  <sheetData>
    <row r="1" spans="1:11" ht="16.5" x14ac:dyDescent="0.2">
      <c r="A1" s="46" t="s">
        <v>86</v>
      </c>
      <c r="I1" s="56" t="s">
        <v>156</v>
      </c>
    </row>
    <row r="2" spans="1:11" ht="16.5" x14ac:dyDescent="0.2">
      <c r="A2" s="46"/>
    </row>
    <row r="3" spans="1:11" ht="37.5" customHeight="1" x14ac:dyDescent="0.2">
      <c r="A3" s="47" t="s">
        <v>39</v>
      </c>
      <c r="B3" s="168" t="s">
        <v>41</v>
      </c>
      <c r="C3" s="169"/>
      <c r="D3" s="168" t="s">
        <v>42</v>
      </c>
      <c r="E3" s="169"/>
      <c r="F3" s="168" t="s">
        <v>47</v>
      </c>
      <c r="G3" s="169"/>
      <c r="H3" s="168" t="s">
        <v>48</v>
      </c>
      <c r="I3" s="169"/>
    </row>
    <row r="4" spans="1:11" ht="36" customHeight="1" x14ac:dyDescent="0.2">
      <c r="A4" s="47" t="s">
        <v>6</v>
      </c>
      <c r="B4" s="100" t="s">
        <v>45</v>
      </c>
      <c r="C4" s="100" t="s">
        <v>46</v>
      </c>
      <c r="D4" s="100" t="s">
        <v>45</v>
      </c>
      <c r="E4" s="100" t="s">
        <v>46</v>
      </c>
      <c r="F4" s="100" t="s">
        <v>45</v>
      </c>
      <c r="G4" s="100" t="s">
        <v>46</v>
      </c>
      <c r="H4" s="100" t="s">
        <v>45</v>
      </c>
      <c r="I4" s="100" t="s">
        <v>46</v>
      </c>
    </row>
    <row r="5" spans="1:11" ht="17.5" customHeight="1" x14ac:dyDescent="0.2">
      <c r="A5" s="49" t="s">
        <v>163</v>
      </c>
      <c r="B5" s="53" t="s">
        <v>75</v>
      </c>
      <c r="C5" s="50">
        <v>645</v>
      </c>
      <c r="D5" s="53" t="s">
        <v>75</v>
      </c>
      <c r="E5" s="50">
        <v>364</v>
      </c>
      <c r="F5" s="53" t="s">
        <v>75</v>
      </c>
      <c r="G5" s="50">
        <v>519</v>
      </c>
      <c r="H5" s="53" t="s">
        <v>75</v>
      </c>
      <c r="I5" s="50">
        <v>500</v>
      </c>
      <c r="K5" s="75"/>
    </row>
    <row r="6" spans="1:11" ht="17.5" customHeight="1" x14ac:dyDescent="0.2">
      <c r="A6" s="49" t="s">
        <v>164</v>
      </c>
      <c r="B6" s="53" t="s">
        <v>75</v>
      </c>
      <c r="C6" s="50">
        <v>635</v>
      </c>
      <c r="D6" s="53" t="s">
        <v>75</v>
      </c>
      <c r="E6" s="50">
        <v>356</v>
      </c>
      <c r="F6" s="53" t="s">
        <v>75</v>
      </c>
      <c r="G6" s="50">
        <v>473</v>
      </c>
      <c r="H6" s="53" t="s">
        <v>75</v>
      </c>
      <c r="I6" s="50">
        <v>447</v>
      </c>
      <c r="K6" s="75"/>
    </row>
    <row r="7" spans="1:11" ht="17.5" customHeight="1" x14ac:dyDescent="0.2">
      <c r="A7" s="49" t="s">
        <v>165</v>
      </c>
      <c r="B7" s="53" t="s">
        <v>75</v>
      </c>
      <c r="C7" s="50">
        <v>640</v>
      </c>
      <c r="D7" s="53" t="s">
        <v>75</v>
      </c>
      <c r="E7" s="50">
        <v>363</v>
      </c>
      <c r="F7" s="53" t="s">
        <v>75</v>
      </c>
      <c r="G7" s="50">
        <v>459</v>
      </c>
      <c r="H7" s="53" t="s">
        <v>75</v>
      </c>
      <c r="I7" s="50">
        <v>417</v>
      </c>
      <c r="K7" s="75"/>
    </row>
    <row r="8" spans="1:11" ht="17.5" customHeight="1" x14ac:dyDescent="0.2">
      <c r="A8" s="49" t="s">
        <v>166</v>
      </c>
      <c r="B8" s="53" t="s">
        <v>75</v>
      </c>
      <c r="C8" s="50">
        <v>599</v>
      </c>
      <c r="D8" s="53" t="s">
        <v>75</v>
      </c>
      <c r="E8" s="50">
        <v>346</v>
      </c>
      <c r="F8" s="53" t="s">
        <v>75</v>
      </c>
      <c r="G8" s="50">
        <v>425</v>
      </c>
      <c r="H8" s="53" t="s">
        <v>75</v>
      </c>
      <c r="I8" s="50">
        <v>384</v>
      </c>
      <c r="K8" s="75"/>
    </row>
    <row r="9" spans="1:11" ht="17.5" customHeight="1" x14ac:dyDescent="0.2">
      <c r="A9" s="49" t="s">
        <v>167</v>
      </c>
      <c r="B9" s="53" t="s">
        <v>75</v>
      </c>
      <c r="C9" s="50">
        <v>647</v>
      </c>
      <c r="D9" s="53" t="s">
        <v>75</v>
      </c>
      <c r="E9" s="50">
        <v>375</v>
      </c>
      <c r="F9" s="53" t="s">
        <v>75</v>
      </c>
      <c r="G9" s="50">
        <v>463</v>
      </c>
      <c r="H9" s="53" t="s">
        <v>75</v>
      </c>
      <c r="I9" s="50">
        <v>415</v>
      </c>
      <c r="K9" s="75"/>
    </row>
    <row r="10" spans="1:11" ht="17.5" customHeight="1" x14ac:dyDescent="0.2">
      <c r="A10" s="49" t="s">
        <v>168</v>
      </c>
      <c r="B10" s="53" t="s">
        <v>75</v>
      </c>
      <c r="C10" s="50">
        <v>821</v>
      </c>
      <c r="D10" s="53" t="s">
        <v>75</v>
      </c>
      <c r="E10" s="50">
        <v>466</v>
      </c>
      <c r="F10" s="53" t="s">
        <v>75</v>
      </c>
      <c r="G10" s="50">
        <v>707</v>
      </c>
      <c r="H10" s="53" t="s">
        <v>75</v>
      </c>
      <c r="I10" s="50">
        <v>513</v>
      </c>
      <c r="K10" s="75"/>
    </row>
    <row r="11" spans="1:11" ht="17.5" customHeight="1" x14ac:dyDescent="0.2">
      <c r="A11" s="49" t="s">
        <v>169</v>
      </c>
      <c r="B11" s="53" t="s">
        <v>75</v>
      </c>
      <c r="C11" s="50">
        <v>639</v>
      </c>
      <c r="D11" s="53" t="s">
        <v>75</v>
      </c>
      <c r="E11" s="50">
        <v>371</v>
      </c>
      <c r="F11" s="53" t="s">
        <v>75</v>
      </c>
      <c r="G11" s="50">
        <v>450</v>
      </c>
      <c r="H11" s="53" t="s">
        <v>75</v>
      </c>
      <c r="I11" s="50">
        <v>414</v>
      </c>
      <c r="K11" s="75"/>
    </row>
    <row r="12" spans="1:11" ht="17.5" customHeight="1" x14ac:dyDescent="0.2">
      <c r="A12" s="49" t="s">
        <v>170</v>
      </c>
      <c r="B12" s="53" t="s">
        <v>75</v>
      </c>
      <c r="C12" s="50">
        <v>649</v>
      </c>
      <c r="D12" s="53" t="s">
        <v>75</v>
      </c>
      <c r="E12" s="50">
        <v>370</v>
      </c>
      <c r="F12" s="53" t="s">
        <v>75</v>
      </c>
      <c r="G12" s="50">
        <v>511</v>
      </c>
      <c r="H12" s="53" t="s">
        <v>75</v>
      </c>
      <c r="I12" s="50">
        <v>471</v>
      </c>
      <c r="K12" s="81"/>
    </row>
    <row r="13" spans="1:11" ht="17.5" customHeight="1" x14ac:dyDescent="0.2">
      <c r="A13" s="49" t="s">
        <v>171</v>
      </c>
      <c r="B13" s="53" t="s">
        <v>75</v>
      </c>
      <c r="C13" s="50">
        <v>662</v>
      </c>
      <c r="D13" s="53" t="s">
        <v>75</v>
      </c>
      <c r="E13" s="50">
        <v>386</v>
      </c>
      <c r="F13" s="53" t="s">
        <v>75</v>
      </c>
      <c r="G13" s="50">
        <v>563</v>
      </c>
      <c r="H13" s="53" t="s">
        <v>75</v>
      </c>
      <c r="I13" s="50">
        <v>513</v>
      </c>
      <c r="J13" s="80"/>
      <c r="K13" s="79"/>
    </row>
    <row r="14" spans="1:11" ht="17.5" customHeight="1" x14ac:dyDescent="0.2">
      <c r="A14" s="49" t="s">
        <v>172</v>
      </c>
      <c r="B14" s="53" t="s">
        <v>75</v>
      </c>
      <c r="C14" s="50">
        <v>752</v>
      </c>
      <c r="D14" s="53" t="s">
        <v>75</v>
      </c>
      <c r="E14" s="50">
        <v>458</v>
      </c>
      <c r="F14" s="53" t="s">
        <v>75</v>
      </c>
      <c r="G14" s="50">
        <v>602</v>
      </c>
      <c r="H14" s="53" t="s">
        <v>75</v>
      </c>
      <c r="I14" s="50">
        <v>559</v>
      </c>
      <c r="J14" s="80"/>
      <c r="K14" s="79"/>
    </row>
    <row r="15" spans="1:11" ht="17.5" customHeight="1" x14ac:dyDescent="0.2">
      <c r="A15" s="49" t="s">
        <v>173</v>
      </c>
      <c r="B15" s="53" t="s">
        <v>75</v>
      </c>
      <c r="C15" s="50">
        <v>747</v>
      </c>
      <c r="D15" s="53" t="s">
        <v>75</v>
      </c>
      <c r="E15" s="50">
        <v>456</v>
      </c>
      <c r="F15" s="53" t="s">
        <v>75</v>
      </c>
      <c r="G15" s="50">
        <v>587</v>
      </c>
      <c r="H15" s="53" t="s">
        <v>75</v>
      </c>
      <c r="I15" s="50">
        <v>550</v>
      </c>
      <c r="J15" s="80"/>
      <c r="K15" s="79"/>
    </row>
    <row r="16" spans="1:11" ht="17.5" customHeight="1" x14ac:dyDescent="0.2">
      <c r="A16" s="49" t="s">
        <v>174</v>
      </c>
      <c r="B16" s="53" t="s">
        <v>75</v>
      </c>
      <c r="C16" s="50">
        <v>714</v>
      </c>
      <c r="D16" s="53" t="s">
        <v>75</v>
      </c>
      <c r="E16" s="50">
        <v>433</v>
      </c>
      <c r="F16" s="53" t="s">
        <v>75</v>
      </c>
      <c r="G16" s="50">
        <v>554</v>
      </c>
      <c r="H16" s="53" t="s">
        <v>75</v>
      </c>
      <c r="I16" s="50">
        <v>521</v>
      </c>
      <c r="J16" s="80"/>
      <c r="K16" s="79"/>
    </row>
    <row r="17" spans="1:9" ht="17.5" customHeight="1" x14ac:dyDescent="0.2">
      <c r="A17" s="47" t="s">
        <v>23</v>
      </c>
      <c r="B17" s="54"/>
      <c r="C17" s="51">
        <f>SUM(C5:C16)</f>
        <v>8150</v>
      </c>
      <c r="D17" s="54"/>
      <c r="E17" s="51">
        <f>SUM(E5:E16)</f>
        <v>4744</v>
      </c>
      <c r="F17" s="54"/>
      <c r="G17" s="51">
        <f>SUM(G5:G16)</f>
        <v>6313</v>
      </c>
      <c r="H17" s="54"/>
      <c r="I17" s="51">
        <f>SUM(I5:I16)</f>
        <v>5704</v>
      </c>
    </row>
    <row r="18" spans="1:9" ht="17.5" customHeight="1" x14ac:dyDescent="0.2">
      <c r="A18" s="86"/>
    </row>
    <row r="19" spans="1:9" ht="17.5" customHeight="1" x14ac:dyDescent="0.2">
      <c r="B19" s="87"/>
      <c r="C19" s="87"/>
    </row>
  </sheetData>
  <mergeCells count="4">
    <mergeCell ref="B3:C3"/>
    <mergeCell ref="D3:E3"/>
    <mergeCell ref="F3:G3"/>
    <mergeCell ref="H3:I3"/>
  </mergeCells>
  <phoneticPr fontId="2"/>
  <pageMargins left="0.59055118110236227" right="0" top="0.98425196850393704" bottom="0" header="0.31496062992125984" footer="0"/>
  <pageSetup paperSize="9" fitToHeight="2" orientation="landscape" cellComments="asDisplaye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28F9F-74FD-4CBE-B275-78FC72031B34}">
  <dimension ref="A1:I19"/>
  <sheetViews>
    <sheetView view="pageBreakPreview" zoomScaleNormal="100" zoomScaleSheetLayoutView="100" workbookViewId="0"/>
  </sheetViews>
  <sheetFormatPr defaultColWidth="9" defaultRowHeight="13" x14ac:dyDescent="0.2"/>
  <cols>
    <col min="1" max="1" width="17.7265625" style="3" customWidth="1"/>
    <col min="2" max="9" width="15.36328125" style="3" customWidth="1"/>
    <col min="10" max="16384" width="9" style="3"/>
  </cols>
  <sheetData>
    <row r="1" spans="1:9" ht="16.5" x14ac:dyDescent="0.2">
      <c r="A1" s="46" t="s">
        <v>86</v>
      </c>
      <c r="I1" s="56" t="s">
        <v>64</v>
      </c>
    </row>
    <row r="2" spans="1:9" ht="16.5" x14ac:dyDescent="0.2">
      <c r="A2" s="46"/>
    </row>
    <row r="3" spans="1:9" ht="37.5" customHeight="1" x14ac:dyDescent="0.2">
      <c r="A3" s="47" t="s">
        <v>39</v>
      </c>
      <c r="B3" s="168" t="s">
        <v>78</v>
      </c>
      <c r="C3" s="169"/>
    </row>
    <row r="4" spans="1:9" ht="36" customHeight="1" x14ac:dyDescent="0.2">
      <c r="A4" s="47" t="s">
        <v>6</v>
      </c>
      <c r="B4" s="100" t="s">
        <v>45</v>
      </c>
      <c r="C4" s="100" t="s">
        <v>46</v>
      </c>
    </row>
    <row r="5" spans="1:9" ht="17.5" customHeight="1" x14ac:dyDescent="0.2">
      <c r="A5" s="49" t="str">
        <f>'別紙No2_実績 (鬼怒上)'!A5</f>
        <v>令和６年４月</v>
      </c>
      <c r="B5" s="53" t="s">
        <v>87</v>
      </c>
      <c r="C5" s="50">
        <v>878</v>
      </c>
    </row>
    <row r="6" spans="1:9" ht="17.5" customHeight="1" x14ac:dyDescent="0.2">
      <c r="A6" s="49" t="str">
        <f>'別紙No2_実績 (鬼怒上)'!A6</f>
        <v>令和６年５月</v>
      </c>
      <c r="B6" s="53" t="s">
        <v>87</v>
      </c>
      <c r="C6" s="50">
        <v>835</v>
      </c>
    </row>
    <row r="7" spans="1:9" ht="17.5" customHeight="1" x14ac:dyDescent="0.2">
      <c r="A7" s="49" t="str">
        <f>'別紙No2_実績 (鬼怒上)'!A7</f>
        <v>令和６年６月</v>
      </c>
      <c r="B7" s="53" t="s">
        <v>87</v>
      </c>
      <c r="C7" s="50">
        <v>862</v>
      </c>
    </row>
    <row r="8" spans="1:9" ht="17.5" customHeight="1" x14ac:dyDescent="0.2">
      <c r="A8" s="49" t="str">
        <f>'別紙No2_実績 (鬼怒上)'!A8</f>
        <v>令和６年７月</v>
      </c>
      <c r="B8" s="53" t="s">
        <v>87</v>
      </c>
      <c r="C8" s="50">
        <v>859</v>
      </c>
    </row>
    <row r="9" spans="1:9" ht="17.5" customHeight="1" x14ac:dyDescent="0.2">
      <c r="A9" s="49" t="str">
        <f>'別紙No2_実績 (鬼怒上)'!A9</f>
        <v>令和６年８月</v>
      </c>
      <c r="B9" s="53" t="s">
        <v>87</v>
      </c>
      <c r="C9" s="50">
        <v>848</v>
      </c>
    </row>
    <row r="10" spans="1:9" ht="17.5" customHeight="1" x14ac:dyDescent="0.2">
      <c r="A10" s="49" t="str">
        <f>'別紙No2_実績 (鬼怒上)'!A10</f>
        <v>令和６年９月</v>
      </c>
      <c r="B10" s="53" t="s">
        <v>87</v>
      </c>
      <c r="C10" s="50">
        <v>889</v>
      </c>
    </row>
    <row r="11" spans="1:9" ht="17.5" customHeight="1" x14ac:dyDescent="0.2">
      <c r="A11" s="49" t="str">
        <f>'別紙No2_実績 (鬼怒上)'!A11</f>
        <v>令和６年10月</v>
      </c>
      <c r="B11" s="53" t="s">
        <v>87</v>
      </c>
      <c r="C11" s="50">
        <v>821</v>
      </c>
    </row>
    <row r="12" spans="1:9" ht="17.5" customHeight="1" x14ac:dyDescent="0.2">
      <c r="A12" s="49" t="str">
        <f>'別紙No2_実績 (鬼怒上)'!A12</f>
        <v>令和６年11月</v>
      </c>
      <c r="B12" s="53" t="s">
        <v>87</v>
      </c>
      <c r="C12" s="50">
        <v>812</v>
      </c>
    </row>
    <row r="13" spans="1:9" ht="17.5" customHeight="1" x14ac:dyDescent="0.2">
      <c r="A13" s="49" t="str">
        <f>'別紙No2_実績 (鬼怒上)'!A13</f>
        <v>令和６年12月</v>
      </c>
      <c r="B13" s="53" t="s">
        <v>87</v>
      </c>
      <c r="C13" s="50">
        <v>806</v>
      </c>
    </row>
    <row r="14" spans="1:9" ht="17.5" customHeight="1" x14ac:dyDescent="0.2">
      <c r="A14" s="49" t="str">
        <f>'別紙No2_実績 (鬼怒上)'!A14</f>
        <v>令和７年１月</v>
      </c>
      <c r="B14" s="53" t="s">
        <v>87</v>
      </c>
      <c r="C14" s="50">
        <v>833</v>
      </c>
    </row>
    <row r="15" spans="1:9" ht="17.5" customHeight="1" x14ac:dyDescent="0.2">
      <c r="A15" s="49" t="str">
        <f>'別紙No2_実績 (鬼怒上)'!A15</f>
        <v>令和７年２月</v>
      </c>
      <c r="B15" s="53" t="s">
        <v>87</v>
      </c>
      <c r="C15" s="50">
        <v>842</v>
      </c>
    </row>
    <row r="16" spans="1:9" ht="17.5" customHeight="1" x14ac:dyDescent="0.2">
      <c r="A16" s="49" t="str">
        <f>'別紙No2_実績 (鬼怒上)'!A16</f>
        <v>令和７年３月</v>
      </c>
      <c r="B16" s="53" t="s">
        <v>87</v>
      </c>
      <c r="C16" s="50">
        <v>749</v>
      </c>
    </row>
    <row r="17" spans="1:3" ht="17.5" customHeight="1" x14ac:dyDescent="0.2">
      <c r="A17" s="47" t="s">
        <v>23</v>
      </c>
      <c r="B17" s="54"/>
      <c r="C17" s="51">
        <f>SUM(C5:C16)</f>
        <v>10034</v>
      </c>
    </row>
    <row r="18" spans="1:3" ht="17.5" customHeight="1" x14ac:dyDescent="0.2">
      <c r="A18" s="86"/>
    </row>
    <row r="19" spans="1:3" ht="17.5" customHeight="1" x14ac:dyDescent="0.2">
      <c r="B19" s="87"/>
      <c r="C19" s="87"/>
    </row>
  </sheetData>
  <mergeCells count="1">
    <mergeCell ref="B3:C3"/>
  </mergeCells>
  <phoneticPr fontId="2"/>
  <pageMargins left="0.59055118110236227" right="0" top="0.98425196850393704" bottom="0" header="0.31496062992125984" footer="0"/>
  <pageSetup paperSize="9" fitToHeight="3" orientation="landscape" cellComments="asDisplayed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D5EE1-68FD-4F52-B0B2-035BC27EF8D8}">
  <dimension ref="A1:S20"/>
  <sheetViews>
    <sheetView view="pageBreakPreview" zoomScaleNormal="100" zoomScaleSheetLayoutView="100" workbookViewId="0"/>
  </sheetViews>
  <sheetFormatPr defaultColWidth="9" defaultRowHeight="13" x14ac:dyDescent="0.2"/>
  <cols>
    <col min="1" max="1" width="17.7265625" style="3" customWidth="1"/>
    <col min="2" max="9" width="15.36328125" style="3" customWidth="1"/>
    <col min="10" max="16384" width="9" style="3"/>
  </cols>
  <sheetData>
    <row r="1" spans="1:19" ht="16.5" x14ac:dyDescent="0.2">
      <c r="A1" s="46" t="s">
        <v>86</v>
      </c>
      <c r="I1" s="56" t="s">
        <v>161</v>
      </c>
    </row>
    <row r="2" spans="1:19" ht="16.5" x14ac:dyDescent="0.2">
      <c r="A2" s="46"/>
      <c r="N2" s="38"/>
      <c r="O2" s="38"/>
      <c r="P2" s="38"/>
      <c r="Q2" s="38"/>
      <c r="R2" s="38"/>
      <c r="S2" s="38"/>
    </row>
    <row r="3" spans="1:19" ht="37.5" customHeight="1" x14ac:dyDescent="0.2">
      <c r="A3" s="47" t="s">
        <v>39</v>
      </c>
      <c r="B3" s="170" t="s">
        <v>120</v>
      </c>
      <c r="C3" s="170"/>
      <c r="D3" s="170" t="s">
        <v>122</v>
      </c>
      <c r="E3" s="170"/>
      <c r="N3" s="38"/>
      <c r="O3" s="171"/>
      <c r="P3" s="171"/>
      <c r="Q3" s="171"/>
      <c r="R3" s="171"/>
      <c r="S3" s="38"/>
    </row>
    <row r="4" spans="1:19" ht="36" customHeight="1" x14ac:dyDescent="0.2">
      <c r="A4" s="47" t="s">
        <v>6</v>
      </c>
      <c r="B4" s="100" t="s">
        <v>45</v>
      </c>
      <c r="C4" s="100" t="s">
        <v>46</v>
      </c>
      <c r="D4" s="100" t="s">
        <v>45</v>
      </c>
      <c r="E4" s="100" t="s">
        <v>46</v>
      </c>
      <c r="N4" s="38"/>
      <c r="O4" s="125"/>
      <c r="P4" s="125"/>
      <c r="Q4" s="125"/>
      <c r="R4" s="125"/>
      <c r="S4" s="38"/>
    </row>
    <row r="5" spans="1:19" ht="17.5" customHeight="1" x14ac:dyDescent="0.2">
      <c r="A5" s="49" t="str">
        <f>'別紙No2_実績 (鬼怒上)'!A5</f>
        <v>令和６年４月</v>
      </c>
      <c r="B5" s="53" t="s">
        <v>94</v>
      </c>
      <c r="C5" s="50">
        <v>3276</v>
      </c>
      <c r="D5" s="53" t="s">
        <v>94</v>
      </c>
      <c r="E5" s="50">
        <v>2789</v>
      </c>
      <c r="N5" s="38"/>
      <c r="O5" s="126"/>
      <c r="P5" s="127"/>
      <c r="Q5" s="126"/>
      <c r="R5" s="127"/>
      <c r="S5" s="38"/>
    </row>
    <row r="6" spans="1:19" ht="17.5" customHeight="1" x14ac:dyDescent="0.2">
      <c r="A6" s="49" t="str">
        <f>'別紙No2_実績 (鬼怒上)'!A6</f>
        <v>令和６年５月</v>
      </c>
      <c r="B6" s="53" t="s">
        <v>94</v>
      </c>
      <c r="C6" s="50">
        <v>3659</v>
      </c>
      <c r="D6" s="53" t="s">
        <v>94</v>
      </c>
      <c r="E6" s="50">
        <v>2575</v>
      </c>
      <c r="N6" s="38"/>
      <c r="O6" s="126"/>
      <c r="P6" s="127"/>
      <c r="Q6" s="126"/>
      <c r="R6" s="127"/>
      <c r="S6" s="38"/>
    </row>
    <row r="7" spans="1:19" ht="17.5" customHeight="1" x14ac:dyDescent="0.2">
      <c r="A7" s="49" t="str">
        <f>'別紙No2_実績 (鬼怒上)'!A7</f>
        <v>令和６年６月</v>
      </c>
      <c r="B7" s="53" t="s">
        <v>94</v>
      </c>
      <c r="C7" s="50">
        <v>4580</v>
      </c>
      <c r="D7" s="53" t="s">
        <v>94</v>
      </c>
      <c r="E7" s="50">
        <v>2777</v>
      </c>
      <c r="N7" s="38"/>
      <c r="O7" s="126"/>
      <c r="P7" s="127"/>
      <c r="Q7" s="126"/>
      <c r="R7" s="127"/>
      <c r="S7" s="38"/>
    </row>
    <row r="8" spans="1:19" ht="17.5" customHeight="1" x14ac:dyDescent="0.2">
      <c r="A8" s="49" t="str">
        <f>'別紙No2_実績 (鬼怒上)'!A8</f>
        <v>令和６年７月</v>
      </c>
      <c r="B8" s="53" t="s">
        <v>94</v>
      </c>
      <c r="C8" s="50">
        <v>4944</v>
      </c>
      <c r="D8" s="53" t="s">
        <v>94</v>
      </c>
      <c r="E8" s="50">
        <v>2677</v>
      </c>
      <c r="N8" s="38"/>
      <c r="O8" s="126"/>
      <c r="P8" s="127"/>
      <c r="Q8" s="126"/>
      <c r="R8" s="127"/>
      <c r="S8" s="38"/>
    </row>
    <row r="9" spans="1:19" ht="17.5" customHeight="1" x14ac:dyDescent="0.2">
      <c r="A9" s="49" t="str">
        <f>'別紙No2_実績 (鬼怒上)'!A9</f>
        <v>令和６年８月</v>
      </c>
      <c r="B9" s="53" t="s">
        <v>94</v>
      </c>
      <c r="C9" s="50">
        <v>4909</v>
      </c>
      <c r="D9" s="53" t="s">
        <v>94</v>
      </c>
      <c r="E9" s="50">
        <v>2775</v>
      </c>
      <c r="N9" s="38"/>
      <c r="O9" s="126"/>
      <c r="P9" s="127"/>
      <c r="Q9" s="126"/>
      <c r="R9" s="127"/>
      <c r="S9" s="38"/>
    </row>
    <row r="10" spans="1:19" ht="17.5" customHeight="1" x14ac:dyDescent="0.2">
      <c r="A10" s="49" t="str">
        <f>'別紙No2_実績 (鬼怒上)'!A10</f>
        <v>令和６年９月</v>
      </c>
      <c r="B10" s="53" t="s">
        <v>94</v>
      </c>
      <c r="C10" s="50">
        <v>5623</v>
      </c>
      <c r="D10" s="53" t="s">
        <v>94</v>
      </c>
      <c r="E10" s="50">
        <v>2939</v>
      </c>
      <c r="N10" s="38"/>
      <c r="O10" s="126"/>
      <c r="P10" s="127"/>
      <c r="Q10" s="126"/>
      <c r="R10" s="127"/>
      <c r="S10" s="38"/>
    </row>
    <row r="11" spans="1:19" ht="17.5" customHeight="1" x14ac:dyDescent="0.2">
      <c r="A11" s="49" t="str">
        <f>'別紙No2_実績 (鬼怒上)'!A11</f>
        <v>令和６年10月</v>
      </c>
      <c r="B11" s="53" t="s">
        <v>94</v>
      </c>
      <c r="C11" s="50">
        <v>5004</v>
      </c>
      <c r="D11" s="53" t="s">
        <v>94</v>
      </c>
      <c r="E11" s="50">
        <v>2929</v>
      </c>
      <c r="N11" s="38"/>
      <c r="O11" s="126"/>
      <c r="P11" s="127"/>
      <c r="Q11" s="126"/>
      <c r="R11" s="127"/>
      <c r="S11" s="38"/>
    </row>
    <row r="12" spans="1:19" ht="17.5" customHeight="1" x14ac:dyDescent="0.2">
      <c r="A12" s="49" t="str">
        <f>'別紙No2_実績 (鬼怒上)'!A12</f>
        <v>令和６年11月</v>
      </c>
      <c r="B12" s="53" t="s">
        <v>94</v>
      </c>
      <c r="C12" s="50">
        <v>4157</v>
      </c>
      <c r="D12" s="53" t="s">
        <v>94</v>
      </c>
      <c r="E12" s="50">
        <v>2716</v>
      </c>
      <c r="N12" s="38"/>
      <c r="O12" s="126"/>
      <c r="P12" s="127"/>
      <c r="Q12" s="126"/>
      <c r="R12" s="127"/>
      <c r="S12" s="38"/>
    </row>
    <row r="13" spans="1:19" ht="17.5" customHeight="1" x14ac:dyDescent="0.2">
      <c r="A13" s="49" t="str">
        <f>'別紙No2_実績 (鬼怒上)'!A13</f>
        <v>令和６年12月</v>
      </c>
      <c r="B13" s="53" t="s">
        <v>94</v>
      </c>
      <c r="C13" s="50">
        <v>3685</v>
      </c>
      <c r="D13" s="53" t="s">
        <v>94</v>
      </c>
      <c r="E13" s="50">
        <v>2633</v>
      </c>
      <c r="N13" s="38"/>
      <c r="O13" s="126"/>
      <c r="P13" s="127"/>
      <c r="Q13" s="126"/>
      <c r="R13" s="127"/>
      <c r="S13" s="38"/>
    </row>
    <row r="14" spans="1:19" ht="17.5" customHeight="1" x14ac:dyDescent="0.2">
      <c r="A14" s="49" t="str">
        <f>'別紙No2_実績 (鬼怒上)'!A14</f>
        <v>令和７年１月</v>
      </c>
      <c r="B14" s="53" t="s">
        <v>94</v>
      </c>
      <c r="C14" s="50">
        <v>3589</v>
      </c>
      <c r="D14" s="53" t="s">
        <v>94</v>
      </c>
      <c r="E14" s="50">
        <v>2681</v>
      </c>
      <c r="N14" s="38"/>
      <c r="O14" s="126"/>
      <c r="P14" s="127"/>
      <c r="Q14" s="126"/>
      <c r="R14" s="127"/>
      <c r="S14" s="38"/>
    </row>
    <row r="15" spans="1:19" ht="17.5" customHeight="1" x14ac:dyDescent="0.2">
      <c r="A15" s="49" t="str">
        <f>'別紙No2_実績 (鬼怒上)'!A15</f>
        <v>令和７年２月</v>
      </c>
      <c r="B15" s="53" t="s">
        <v>94</v>
      </c>
      <c r="C15" s="50">
        <v>3437</v>
      </c>
      <c r="D15" s="53" t="s">
        <v>94</v>
      </c>
      <c r="E15" s="50">
        <v>2697</v>
      </c>
      <c r="N15" s="38"/>
      <c r="O15" s="126"/>
      <c r="P15" s="127"/>
      <c r="Q15" s="126"/>
      <c r="R15" s="127"/>
      <c r="S15" s="38"/>
    </row>
    <row r="16" spans="1:19" ht="17.5" customHeight="1" x14ac:dyDescent="0.2">
      <c r="A16" s="49" t="str">
        <f>'別紙No2_実績 (鬼怒上)'!A16</f>
        <v>令和７年３月</v>
      </c>
      <c r="B16" s="53" t="s">
        <v>94</v>
      </c>
      <c r="C16" s="50">
        <v>3119</v>
      </c>
      <c r="D16" s="53" t="s">
        <v>94</v>
      </c>
      <c r="E16" s="50">
        <v>2402</v>
      </c>
      <c r="N16" s="38"/>
      <c r="O16" s="126"/>
      <c r="P16" s="127"/>
      <c r="Q16" s="126"/>
      <c r="R16" s="127"/>
      <c r="S16" s="38"/>
    </row>
    <row r="17" spans="1:19" ht="17.5" customHeight="1" x14ac:dyDescent="0.2">
      <c r="A17" s="47" t="s">
        <v>23</v>
      </c>
      <c r="B17" s="54"/>
      <c r="C17" s="51">
        <f>SUM(C5:C16)</f>
        <v>49982</v>
      </c>
      <c r="D17" s="54"/>
      <c r="E17" s="51">
        <f>SUM(E5:E16)</f>
        <v>32590</v>
      </c>
      <c r="N17" s="38"/>
      <c r="O17" s="128"/>
      <c r="P17" s="128"/>
      <c r="Q17" s="128"/>
      <c r="R17" s="128"/>
      <c r="S17" s="38"/>
    </row>
    <row r="18" spans="1:19" ht="17.5" customHeight="1" x14ac:dyDescent="0.2">
      <c r="A18" s="86"/>
      <c r="N18" s="38"/>
      <c r="O18" s="38"/>
      <c r="P18" s="38"/>
      <c r="Q18" s="38"/>
      <c r="R18" s="38"/>
      <c r="S18" s="38"/>
    </row>
    <row r="19" spans="1:19" x14ac:dyDescent="0.2">
      <c r="N19" s="38"/>
      <c r="O19" s="38"/>
      <c r="P19" s="38"/>
      <c r="Q19" s="38"/>
      <c r="R19" s="38"/>
      <c r="S19" s="38"/>
    </row>
    <row r="20" spans="1:19" x14ac:dyDescent="0.2">
      <c r="N20" s="38"/>
      <c r="O20" s="38"/>
      <c r="P20" s="38"/>
      <c r="Q20" s="38"/>
      <c r="R20" s="38"/>
      <c r="S20" s="38"/>
    </row>
  </sheetData>
  <mergeCells count="4">
    <mergeCell ref="B3:C3"/>
    <mergeCell ref="O3:P3"/>
    <mergeCell ref="D3:E3"/>
    <mergeCell ref="Q3:R3"/>
  </mergeCells>
  <phoneticPr fontId="2"/>
  <pageMargins left="0.59055118110236227" right="0" top="0.98425196850393704" bottom="0" header="0.31496062992125984" footer="0"/>
  <pageSetup paperSize="9" orientation="landscape" cellComments="asDisplayed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H24"/>
  <sheetViews>
    <sheetView view="pageBreakPreview" zoomScaleNormal="100" zoomScaleSheetLayoutView="100" workbookViewId="0"/>
  </sheetViews>
  <sheetFormatPr defaultRowHeight="13" x14ac:dyDescent="0.2"/>
  <cols>
    <col min="2" max="2" width="36.7265625" customWidth="1"/>
    <col min="3" max="3" width="39.26953125" customWidth="1"/>
  </cols>
  <sheetData>
    <row r="2" spans="2:8" ht="22.5" customHeight="1" x14ac:dyDescent="0.2">
      <c r="B2" s="103" t="s">
        <v>157</v>
      </c>
      <c r="C2" s="57"/>
      <c r="H2" s="56" t="s">
        <v>162</v>
      </c>
    </row>
    <row r="3" spans="2:8" ht="22.5" customHeight="1" x14ac:dyDescent="0.2">
      <c r="B3" s="77" t="s">
        <v>62</v>
      </c>
      <c r="C3" s="2"/>
    </row>
    <row r="4" spans="2:8" ht="13.5" thickBot="1" x14ac:dyDescent="0.25">
      <c r="B4" s="1"/>
      <c r="C4" s="1"/>
    </row>
    <row r="5" spans="2:8" ht="18.75" customHeight="1" thickBot="1" x14ac:dyDescent="0.25">
      <c r="B5" s="58" t="s">
        <v>1</v>
      </c>
      <c r="C5" s="59" t="s">
        <v>50</v>
      </c>
    </row>
    <row r="6" spans="2:8" ht="18.75" customHeight="1" x14ac:dyDescent="0.2">
      <c r="B6" s="60" t="s">
        <v>40</v>
      </c>
      <c r="C6" s="61"/>
    </row>
    <row r="7" spans="2:8" ht="18.75" customHeight="1" x14ac:dyDescent="0.2">
      <c r="B7" s="114" t="s">
        <v>176</v>
      </c>
      <c r="C7" s="115"/>
    </row>
    <row r="8" spans="2:8" ht="18.75" customHeight="1" x14ac:dyDescent="0.2">
      <c r="B8" s="62" t="s">
        <v>41</v>
      </c>
      <c r="C8" s="63"/>
    </row>
    <row r="9" spans="2:8" ht="18.75" customHeight="1" x14ac:dyDescent="0.2">
      <c r="B9" s="62" t="s">
        <v>42</v>
      </c>
      <c r="C9" s="63"/>
    </row>
    <row r="10" spans="2:8" ht="18.75" customHeight="1" x14ac:dyDescent="0.2">
      <c r="B10" s="62" t="s">
        <v>43</v>
      </c>
      <c r="C10" s="63"/>
    </row>
    <row r="11" spans="2:8" ht="18.75" customHeight="1" x14ac:dyDescent="0.2">
      <c r="B11" s="62" t="s">
        <v>44</v>
      </c>
      <c r="C11" s="63"/>
    </row>
    <row r="12" spans="2:8" ht="18.75" customHeight="1" x14ac:dyDescent="0.2">
      <c r="B12" s="64"/>
      <c r="C12" s="63"/>
    </row>
    <row r="13" spans="2:8" ht="18.75" customHeight="1" x14ac:dyDescent="0.2">
      <c r="B13" s="64" t="s">
        <v>177</v>
      </c>
      <c r="C13" s="63"/>
    </row>
    <row r="14" spans="2:8" ht="18.75" customHeight="1" x14ac:dyDescent="0.2">
      <c r="B14" s="62" t="s">
        <v>78</v>
      </c>
      <c r="C14" s="63"/>
    </row>
    <row r="15" spans="2:8" ht="18.75" customHeight="1" x14ac:dyDescent="0.2">
      <c r="B15" s="62"/>
      <c r="C15" s="63"/>
    </row>
    <row r="16" spans="2:8" ht="18.75" customHeight="1" x14ac:dyDescent="0.2">
      <c r="B16" s="114" t="s">
        <v>178</v>
      </c>
      <c r="C16" s="63"/>
    </row>
    <row r="17" spans="2:5" ht="18.75" customHeight="1" x14ac:dyDescent="0.2">
      <c r="B17" s="62" t="s">
        <v>179</v>
      </c>
      <c r="C17" s="63"/>
    </row>
    <row r="18" spans="2:5" ht="18.75" customHeight="1" x14ac:dyDescent="0.2">
      <c r="B18" s="62" t="s">
        <v>95</v>
      </c>
      <c r="C18" s="63"/>
    </row>
    <row r="19" spans="2:5" ht="18.75" customHeight="1" x14ac:dyDescent="0.2">
      <c r="B19" s="62"/>
      <c r="C19" s="65"/>
    </row>
    <row r="20" spans="2:5" ht="18.75" customHeight="1" thickBot="1" x14ac:dyDescent="0.25">
      <c r="B20" s="66"/>
      <c r="C20" s="67"/>
    </row>
    <row r="21" spans="2:5" ht="18.75" customHeight="1" thickTop="1" thickBot="1" x14ac:dyDescent="0.25">
      <c r="B21" s="68" t="s">
        <v>0</v>
      </c>
      <c r="C21" s="69"/>
      <c r="E21" s="70"/>
    </row>
    <row r="22" spans="2:5" ht="13.5" thickBot="1" x14ac:dyDescent="0.25"/>
    <row r="23" spans="2:5" ht="14.5" thickBot="1" x14ac:dyDescent="0.25">
      <c r="B23" s="104" t="s">
        <v>158</v>
      </c>
      <c r="C23" s="105"/>
      <c r="D23" s="106" t="s">
        <v>159</v>
      </c>
    </row>
    <row r="24" spans="2:5" x14ac:dyDescent="0.2">
      <c r="D24" s="106" t="s">
        <v>160</v>
      </c>
    </row>
  </sheetData>
  <phoneticPr fontId="2"/>
  <pageMargins left="0.98425196850393704" right="0" top="1.5748031496062993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B1386-6E09-4505-8BFE-43491F0C363A}">
  <dimension ref="A1:J66"/>
  <sheetViews>
    <sheetView view="pageBreakPreview" topLeftCell="A42" zoomScaleNormal="100" zoomScaleSheetLayoutView="100" workbookViewId="0">
      <selection activeCell="A11" sqref="A11"/>
    </sheetView>
  </sheetViews>
  <sheetFormatPr defaultRowHeight="13" x14ac:dyDescent="0.2"/>
  <cols>
    <col min="1" max="1" width="13.7265625" customWidth="1"/>
    <col min="2" max="3" width="10.7265625" customWidth="1"/>
    <col min="4" max="4" width="15.7265625" customWidth="1"/>
    <col min="5" max="7" width="12.453125" customWidth="1"/>
    <col min="8" max="8" width="15.08984375" customWidth="1"/>
    <col min="9" max="9" width="17.26953125" customWidth="1"/>
    <col min="10" max="10" width="4.7265625" customWidth="1"/>
  </cols>
  <sheetData>
    <row r="1" spans="1:10" s="3" customFormat="1" x14ac:dyDescent="0.2">
      <c r="I1" s="56" t="s">
        <v>49</v>
      </c>
      <c r="J1" s="73" t="s">
        <v>93</v>
      </c>
    </row>
    <row r="2" spans="1:10" s="3" customFormat="1" ht="21" x14ac:dyDescent="0.2">
      <c r="D2" s="4" t="s">
        <v>96</v>
      </c>
    </row>
    <row r="3" spans="1:10" s="3" customFormat="1" x14ac:dyDescent="0.2">
      <c r="A3" s="3" t="s">
        <v>97</v>
      </c>
      <c r="F3" s="5" t="s">
        <v>5</v>
      </c>
      <c r="G3" s="5" t="s">
        <v>5</v>
      </c>
      <c r="H3" s="6"/>
      <c r="I3" s="5"/>
    </row>
    <row r="4" spans="1:10" s="3" customFormat="1" x14ac:dyDescent="0.2">
      <c r="A4" s="3" t="s">
        <v>90</v>
      </c>
      <c r="H4" s="84"/>
    </row>
    <row r="5" spans="1:10" s="3" customFormat="1" ht="13.5" thickBot="1" x14ac:dyDescent="0.25">
      <c r="A5" s="3" t="s">
        <v>52</v>
      </c>
      <c r="H5" s="84"/>
    </row>
    <row r="6" spans="1:10" s="3" customFormat="1" ht="18.75" customHeight="1" x14ac:dyDescent="0.2">
      <c r="A6" s="139" t="s">
        <v>6</v>
      </c>
      <c r="B6" s="134" t="s">
        <v>7</v>
      </c>
      <c r="C6" s="142"/>
      <c r="D6" s="134" t="s">
        <v>8</v>
      </c>
      <c r="E6" s="142"/>
      <c r="F6" s="142"/>
      <c r="G6" s="142"/>
      <c r="H6" s="143"/>
      <c r="I6" s="144" t="s">
        <v>98</v>
      </c>
    </row>
    <row r="7" spans="1:10" s="3" customFormat="1" ht="18.75" customHeight="1" x14ac:dyDescent="0.2">
      <c r="A7" s="140"/>
      <c r="B7" s="7" t="s">
        <v>4</v>
      </c>
      <c r="C7" s="8" t="s">
        <v>9</v>
      </c>
      <c r="D7" s="147" t="s">
        <v>99</v>
      </c>
      <c r="E7" s="150" t="s">
        <v>100</v>
      </c>
      <c r="F7" s="151"/>
      <c r="G7" s="152"/>
      <c r="H7" s="159" t="s">
        <v>101</v>
      </c>
      <c r="I7" s="145"/>
    </row>
    <row r="8" spans="1:10" s="3" customFormat="1" ht="18.75" customHeight="1" x14ac:dyDescent="0.2">
      <c r="A8" s="140"/>
      <c r="B8" s="12" t="s">
        <v>102</v>
      </c>
      <c r="C8" s="13" t="s">
        <v>12</v>
      </c>
      <c r="D8" s="148"/>
      <c r="E8" s="153"/>
      <c r="F8" s="154"/>
      <c r="G8" s="155"/>
      <c r="H8" s="160"/>
      <c r="I8" s="145"/>
    </row>
    <row r="9" spans="1:10" s="3" customFormat="1" ht="18.75" customHeight="1" x14ac:dyDescent="0.2">
      <c r="A9" s="140"/>
      <c r="B9" s="12"/>
      <c r="C9" s="13"/>
      <c r="D9" s="149"/>
      <c r="E9" s="156"/>
      <c r="F9" s="157"/>
      <c r="G9" s="158"/>
      <c r="H9" s="161"/>
      <c r="I9" s="146"/>
    </row>
    <row r="10" spans="1:10" s="3" customFormat="1" ht="36" customHeight="1" x14ac:dyDescent="0.2">
      <c r="A10" s="141"/>
      <c r="B10" s="16" t="s">
        <v>17</v>
      </c>
      <c r="C10" s="17" t="s">
        <v>18</v>
      </c>
      <c r="D10" s="16"/>
      <c r="E10" s="89" t="s">
        <v>103</v>
      </c>
      <c r="F10" s="90" t="s">
        <v>104</v>
      </c>
      <c r="G10" s="91" t="s">
        <v>105</v>
      </c>
      <c r="H10" s="20" t="s">
        <v>106</v>
      </c>
      <c r="I10" s="21" t="s">
        <v>107</v>
      </c>
    </row>
    <row r="11" spans="1:10" s="3" customFormat="1" ht="17.5" customHeight="1" x14ac:dyDescent="0.2">
      <c r="A11" s="22" t="s">
        <v>88</v>
      </c>
      <c r="B11" s="23">
        <v>60</v>
      </c>
      <c r="C11" s="24"/>
      <c r="D11" s="23">
        <v>500</v>
      </c>
      <c r="E11" s="92"/>
      <c r="F11" s="24"/>
      <c r="G11" s="24"/>
      <c r="H11" s="93">
        <f>ROUNDDOWN(IF((D11-120)&lt;0,D11*E11,(IF((D11-300)&lt;0,120*E11+(D11-120)*F11,120*E11+180*F11+(D11-300)*G11))),)</f>
        <v>0</v>
      </c>
      <c r="I11" s="27">
        <f>ROUNDDOWN(SUM(C11,H11),0)</f>
        <v>0</v>
      </c>
    </row>
    <row r="12" spans="1:10" s="3" customFormat="1" ht="17.5" customHeight="1" x14ac:dyDescent="0.2">
      <c r="A12" s="22" t="s">
        <v>81</v>
      </c>
      <c r="B12" s="23">
        <v>60</v>
      </c>
      <c r="C12" s="24"/>
      <c r="D12" s="23">
        <v>360</v>
      </c>
      <c r="E12" s="92"/>
      <c r="F12" s="24"/>
      <c r="G12" s="24"/>
      <c r="H12" s="93">
        <f t="shared" ref="H12:H22" si="0">ROUNDDOWN(IF((D12-120)&lt;0,D12*E12,(IF((D12-300)&lt;0,120*E12+(D12-120)*F12,120*E12+180*F12+(D12-300)*G12))),)</f>
        <v>0</v>
      </c>
      <c r="I12" s="27">
        <f t="shared" ref="I12:I22" si="1">ROUNDDOWN(SUM(C12,H12),0)</f>
        <v>0</v>
      </c>
    </row>
    <row r="13" spans="1:10" s="3" customFormat="1" ht="17.5" customHeight="1" x14ac:dyDescent="0.2">
      <c r="A13" s="22" t="s">
        <v>82</v>
      </c>
      <c r="B13" s="23">
        <v>60</v>
      </c>
      <c r="C13" s="24"/>
      <c r="D13" s="23">
        <v>470</v>
      </c>
      <c r="E13" s="92"/>
      <c r="F13" s="24"/>
      <c r="G13" s="24"/>
      <c r="H13" s="93">
        <f t="shared" si="0"/>
        <v>0</v>
      </c>
      <c r="I13" s="27">
        <f t="shared" si="1"/>
        <v>0</v>
      </c>
    </row>
    <row r="14" spans="1:10" s="3" customFormat="1" ht="17.5" customHeight="1" x14ac:dyDescent="0.2">
      <c r="A14" s="22" t="s">
        <v>89</v>
      </c>
      <c r="B14" s="23">
        <v>60</v>
      </c>
      <c r="C14" s="24"/>
      <c r="D14" s="23">
        <v>530</v>
      </c>
      <c r="E14" s="92"/>
      <c r="F14" s="24"/>
      <c r="G14" s="24"/>
      <c r="H14" s="93">
        <f t="shared" si="0"/>
        <v>0</v>
      </c>
      <c r="I14" s="27">
        <f t="shared" si="1"/>
        <v>0</v>
      </c>
    </row>
    <row r="15" spans="1:10" s="3" customFormat="1" ht="17.5" customHeight="1" x14ac:dyDescent="0.2">
      <c r="A15" s="22" t="s">
        <v>83</v>
      </c>
      <c r="B15" s="23">
        <v>60</v>
      </c>
      <c r="C15" s="24"/>
      <c r="D15" s="23">
        <v>450</v>
      </c>
      <c r="E15" s="92"/>
      <c r="F15" s="24"/>
      <c r="G15" s="24"/>
      <c r="H15" s="93">
        <f t="shared" si="0"/>
        <v>0</v>
      </c>
      <c r="I15" s="27">
        <f t="shared" si="1"/>
        <v>0</v>
      </c>
    </row>
    <row r="16" spans="1:10" s="3" customFormat="1" ht="17.5" customHeight="1" x14ac:dyDescent="0.2">
      <c r="A16" s="22" t="s">
        <v>84</v>
      </c>
      <c r="B16" s="23">
        <v>60</v>
      </c>
      <c r="C16" s="24"/>
      <c r="D16" s="23">
        <v>390</v>
      </c>
      <c r="E16" s="92"/>
      <c r="F16" s="24"/>
      <c r="G16" s="24"/>
      <c r="H16" s="93">
        <f t="shared" si="0"/>
        <v>0</v>
      </c>
      <c r="I16" s="27">
        <f t="shared" si="1"/>
        <v>0</v>
      </c>
    </row>
    <row r="17" spans="1:10" s="3" customFormat="1" ht="17.5" customHeight="1" x14ac:dyDescent="0.2">
      <c r="A17" s="22" t="s">
        <v>108</v>
      </c>
      <c r="B17" s="23">
        <v>60</v>
      </c>
      <c r="C17" s="24"/>
      <c r="D17" s="23">
        <v>310</v>
      </c>
      <c r="E17" s="92"/>
      <c r="F17" s="24"/>
      <c r="G17" s="24"/>
      <c r="H17" s="93">
        <f t="shared" si="0"/>
        <v>0</v>
      </c>
      <c r="I17" s="27">
        <f t="shared" si="1"/>
        <v>0</v>
      </c>
    </row>
    <row r="18" spans="1:10" s="3" customFormat="1" ht="17.5" customHeight="1" x14ac:dyDescent="0.2">
      <c r="A18" s="22" t="s">
        <v>109</v>
      </c>
      <c r="B18" s="23">
        <v>60</v>
      </c>
      <c r="C18" s="24"/>
      <c r="D18" s="23">
        <v>300</v>
      </c>
      <c r="E18" s="92"/>
      <c r="F18" s="24"/>
      <c r="G18" s="24"/>
      <c r="H18" s="93">
        <f t="shared" si="0"/>
        <v>0</v>
      </c>
      <c r="I18" s="27">
        <f t="shared" si="1"/>
        <v>0</v>
      </c>
    </row>
    <row r="19" spans="1:10" s="3" customFormat="1" ht="17.5" customHeight="1" x14ac:dyDescent="0.2">
      <c r="A19" s="22" t="s">
        <v>110</v>
      </c>
      <c r="B19" s="23">
        <v>60</v>
      </c>
      <c r="C19" s="24"/>
      <c r="D19" s="23">
        <v>350</v>
      </c>
      <c r="E19" s="92"/>
      <c r="F19" s="24"/>
      <c r="G19" s="24"/>
      <c r="H19" s="93">
        <f t="shared" si="0"/>
        <v>0</v>
      </c>
      <c r="I19" s="27">
        <f t="shared" si="1"/>
        <v>0</v>
      </c>
    </row>
    <row r="20" spans="1:10" s="3" customFormat="1" ht="17.5" customHeight="1" x14ac:dyDescent="0.2">
      <c r="A20" s="22" t="s">
        <v>111</v>
      </c>
      <c r="B20" s="23">
        <v>60</v>
      </c>
      <c r="C20" s="24"/>
      <c r="D20" s="23">
        <v>320</v>
      </c>
      <c r="E20" s="92"/>
      <c r="F20" s="24"/>
      <c r="G20" s="24"/>
      <c r="H20" s="93">
        <f t="shared" si="0"/>
        <v>0</v>
      </c>
      <c r="I20" s="27">
        <f t="shared" si="1"/>
        <v>0</v>
      </c>
    </row>
    <row r="21" spans="1:10" s="3" customFormat="1" ht="17.5" customHeight="1" x14ac:dyDescent="0.2">
      <c r="A21" s="22" t="s">
        <v>112</v>
      </c>
      <c r="B21" s="23">
        <v>60</v>
      </c>
      <c r="C21" s="24"/>
      <c r="D21" s="23">
        <v>350</v>
      </c>
      <c r="E21" s="92"/>
      <c r="F21" s="24"/>
      <c r="G21" s="24"/>
      <c r="H21" s="93">
        <f t="shared" si="0"/>
        <v>0</v>
      </c>
      <c r="I21" s="27">
        <f t="shared" si="1"/>
        <v>0</v>
      </c>
    </row>
    <row r="22" spans="1:10" s="3" customFormat="1" ht="17.5" customHeight="1" thickBot="1" x14ac:dyDescent="0.25">
      <c r="A22" s="22" t="s">
        <v>113</v>
      </c>
      <c r="B22" s="23">
        <v>60</v>
      </c>
      <c r="C22" s="24"/>
      <c r="D22" s="23">
        <v>410</v>
      </c>
      <c r="E22" s="94"/>
      <c r="F22" s="24"/>
      <c r="G22" s="24"/>
      <c r="H22" s="93">
        <f t="shared" si="0"/>
        <v>0</v>
      </c>
      <c r="I22" s="27">
        <f t="shared" si="1"/>
        <v>0</v>
      </c>
    </row>
    <row r="23" spans="1:10" s="3" customFormat="1" ht="17.5" customHeight="1" thickBot="1" x14ac:dyDescent="0.25">
      <c r="A23" s="30" t="s">
        <v>23</v>
      </c>
      <c r="B23" s="31"/>
      <c r="C23" s="32"/>
      <c r="D23" s="34">
        <f>SUM(D11:D22)</f>
        <v>4740</v>
      </c>
      <c r="E23" s="32"/>
      <c r="F23" s="32"/>
      <c r="G23" s="32"/>
      <c r="H23" s="33"/>
      <c r="I23" s="35">
        <f>SUM(I11:I22)</f>
        <v>0</v>
      </c>
      <c r="J23" s="36" t="s">
        <v>24</v>
      </c>
    </row>
    <row r="24" spans="1:10" s="3" customFormat="1" ht="17.5" customHeight="1" thickBot="1" x14ac:dyDescent="0.25">
      <c r="A24" s="86"/>
      <c r="H24" s="39"/>
      <c r="I24" s="39"/>
    </row>
    <row r="25" spans="1:10" s="3" customFormat="1" ht="17.5" customHeight="1" thickTop="1" thickBot="1" x14ac:dyDescent="0.25">
      <c r="E25" s="95" t="s">
        <v>61</v>
      </c>
      <c r="F25" s="96"/>
      <c r="G25" s="96"/>
      <c r="H25" s="40" t="s">
        <v>68</v>
      </c>
      <c r="I25" s="41">
        <f>ROUNDUP(I23/110*100,0)</f>
        <v>0</v>
      </c>
    </row>
    <row r="26" spans="1:10" s="3" customFormat="1" ht="13.5" thickTop="1" x14ac:dyDescent="0.2">
      <c r="A26" s="45" t="s">
        <v>25</v>
      </c>
      <c r="B26" s="45"/>
      <c r="C26" s="45"/>
      <c r="D26" s="45"/>
      <c r="E26" s="45"/>
      <c r="F26" s="45"/>
      <c r="G26" s="45"/>
      <c r="H26" s="45"/>
      <c r="I26" s="45"/>
    </row>
    <row r="27" spans="1:10" s="3" customFormat="1" x14ac:dyDescent="0.2">
      <c r="A27" s="45" t="s">
        <v>26</v>
      </c>
      <c r="B27" s="45"/>
      <c r="C27" s="45"/>
      <c r="D27" s="45"/>
      <c r="E27" s="45"/>
      <c r="F27" s="45"/>
      <c r="G27" s="45"/>
      <c r="H27" s="45"/>
      <c r="I27" s="45"/>
    </row>
    <row r="28" spans="1:10" s="3" customFormat="1" x14ac:dyDescent="0.2">
      <c r="A28" s="45" t="s">
        <v>27</v>
      </c>
      <c r="B28" s="45"/>
      <c r="C28" s="45"/>
      <c r="D28" s="45"/>
      <c r="E28" s="45"/>
      <c r="F28" s="45"/>
      <c r="G28" s="45"/>
      <c r="H28" s="45"/>
      <c r="I28" s="45"/>
    </row>
    <row r="29" spans="1:10" s="3" customFormat="1" ht="13.5" customHeight="1" x14ac:dyDescent="0.2">
      <c r="A29" s="97" t="s">
        <v>77</v>
      </c>
      <c r="B29" s="98"/>
      <c r="C29" s="98"/>
      <c r="D29" s="98"/>
      <c r="E29" s="98"/>
      <c r="F29" s="98"/>
      <c r="G29" s="98"/>
      <c r="H29" s="98"/>
      <c r="I29" s="98"/>
    </row>
    <row r="30" spans="1:10" s="3" customFormat="1" x14ac:dyDescent="0.2">
      <c r="A30" s="45" t="s">
        <v>28</v>
      </c>
      <c r="B30" s="44"/>
      <c r="C30" s="44"/>
      <c r="D30" s="44"/>
      <c r="E30" s="44"/>
      <c r="F30" s="44"/>
      <c r="G30" s="44"/>
      <c r="H30" s="44"/>
      <c r="I30" s="44"/>
    </row>
    <row r="31" spans="1:10" s="3" customFormat="1" x14ac:dyDescent="0.2">
      <c r="A31" s="45" t="str">
        <f>"注５：入札金額算定においては，力率は"&amp;TEXT(E11,"#%")&amp;"とする。"</f>
        <v>注５：入札金額算定においては，力率は%とする。</v>
      </c>
      <c r="B31" s="45"/>
      <c r="C31" s="45"/>
      <c r="D31" s="45"/>
      <c r="E31" s="45"/>
      <c r="F31" s="45"/>
      <c r="G31" s="45"/>
      <c r="H31" s="45"/>
      <c r="I31" s="45"/>
    </row>
    <row r="32" spans="1:10" s="3" customFormat="1" x14ac:dyDescent="0.2">
      <c r="A32" s="45" t="s">
        <v>29</v>
      </c>
      <c r="B32" s="45"/>
      <c r="C32" s="45"/>
      <c r="D32" s="45"/>
      <c r="E32" s="45"/>
      <c r="F32" s="45"/>
      <c r="G32" s="45"/>
      <c r="H32" s="45"/>
      <c r="I32" s="45"/>
    </row>
    <row r="33" spans="1:10" s="3" customFormat="1" x14ac:dyDescent="0.2">
      <c r="A33" s="45" t="s">
        <v>30</v>
      </c>
    </row>
    <row r="34" spans="1:10" s="3" customFormat="1" x14ac:dyDescent="0.2">
      <c r="I34" s="56" t="s">
        <v>49</v>
      </c>
      <c r="J34" s="73" t="s">
        <v>116</v>
      </c>
    </row>
    <row r="35" spans="1:10" s="3" customFormat="1" ht="21" x14ac:dyDescent="0.2">
      <c r="D35" s="4" t="s">
        <v>96</v>
      </c>
    </row>
    <row r="36" spans="1:10" s="3" customFormat="1" x14ac:dyDescent="0.2">
      <c r="A36" s="3" t="s">
        <v>97</v>
      </c>
      <c r="F36" s="5" t="s">
        <v>5</v>
      </c>
      <c r="G36" s="5" t="s">
        <v>5</v>
      </c>
      <c r="H36" s="6"/>
      <c r="I36" s="5"/>
    </row>
    <row r="37" spans="1:10" s="3" customFormat="1" x14ac:dyDescent="0.2">
      <c r="A37" s="3" t="s">
        <v>91</v>
      </c>
      <c r="H37" s="84"/>
    </row>
    <row r="38" spans="1:10" s="3" customFormat="1" ht="13.5" thickBot="1" x14ac:dyDescent="0.25">
      <c r="A38" s="3" t="s">
        <v>52</v>
      </c>
      <c r="H38" s="84"/>
    </row>
    <row r="39" spans="1:10" s="3" customFormat="1" ht="18.75" customHeight="1" x14ac:dyDescent="0.2">
      <c r="A39" s="139" t="s">
        <v>6</v>
      </c>
      <c r="B39" s="134" t="s">
        <v>7</v>
      </c>
      <c r="C39" s="142"/>
      <c r="D39" s="134" t="s">
        <v>8</v>
      </c>
      <c r="E39" s="142"/>
      <c r="F39" s="142"/>
      <c r="G39" s="142"/>
      <c r="H39" s="143"/>
      <c r="I39" s="144" t="s">
        <v>98</v>
      </c>
    </row>
    <row r="40" spans="1:10" s="3" customFormat="1" ht="18.75" customHeight="1" x14ac:dyDescent="0.2">
      <c r="A40" s="140"/>
      <c r="B40" s="7" t="s">
        <v>4</v>
      </c>
      <c r="C40" s="8" t="s">
        <v>9</v>
      </c>
      <c r="D40" s="147" t="s">
        <v>99</v>
      </c>
      <c r="E40" s="150" t="s">
        <v>100</v>
      </c>
      <c r="F40" s="151"/>
      <c r="G40" s="152"/>
      <c r="H40" s="159" t="s">
        <v>114</v>
      </c>
      <c r="I40" s="145"/>
    </row>
    <row r="41" spans="1:10" s="3" customFormat="1" ht="18.75" customHeight="1" x14ac:dyDescent="0.2">
      <c r="A41" s="140"/>
      <c r="B41" s="12" t="s">
        <v>102</v>
      </c>
      <c r="C41" s="13" t="s">
        <v>12</v>
      </c>
      <c r="D41" s="148"/>
      <c r="E41" s="153"/>
      <c r="F41" s="154"/>
      <c r="G41" s="155"/>
      <c r="H41" s="160"/>
      <c r="I41" s="145"/>
    </row>
    <row r="42" spans="1:10" s="3" customFormat="1" ht="18.75" customHeight="1" x14ac:dyDescent="0.2">
      <c r="A42" s="140"/>
      <c r="B42" s="12"/>
      <c r="C42" s="13"/>
      <c r="D42" s="149"/>
      <c r="E42" s="156"/>
      <c r="F42" s="157"/>
      <c r="G42" s="158"/>
      <c r="H42" s="161"/>
      <c r="I42" s="146"/>
    </row>
    <row r="43" spans="1:10" s="3" customFormat="1" ht="36" customHeight="1" x14ac:dyDescent="0.2">
      <c r="A43" s="141"/>
      <c r="B43" s="16" t="s">
        <v>17</v>
      </c>
      <c r="C43" s="17" t="s">
        <v>18</v>
      </c>
      <c r="D43" s="16"/>
      <c r="E43" s="89" t="s">
        <v>103</v>
      </c>
      <c r="F43" s="90" t="s">
        <v>104</v>
      </c>
      <c r="G43" s="91" t="s">
        <v>105</v>
      </c>
      <c r="H43" s="20" t="s">
        <v>106</v>
      </c>
      <c r="I43" s="21" t="s">
        <v>107</v>
      </c>
    </row>
    <row r="44" spans="1:10" s="3" customFormat="1" ht="17.5" customHeight="1" x14ac:dyDescent="0.2">
      <c r="A44" s="22" t="str">
        <f>A11</f>
        <v>令和５年10月</v>
      </c>
      <c r="B44" s="23">
        <v>50</v>
      </c>
      <c r="C44" s="24"/>
      <c r="D44" s="23">
        <v>100</v>
      </c>
      <c r="E44" s="92"/>
      <c r="F44" s="24"/>
      <c r="G44" s="24"/>
      <c r="H44" s="93">
        <f>ROUNDDOWN(IF((D44-120)&lt;0,D44*E44,(IF((D44-300)&lt;0,120*E44+(D44-120)*F44,120*E44+180*F44+(D44-300)*G44))),)</f>
        <v>0</v>
      </c>
      <c r="I44" s="27">
        <f>ROUNDDOWN(SUM(C44,H44),0)</f>
        <v>0</v>
      </c>
    </row>
    <row r="45" spans="1:10" s="3" customFormat="1" ht="17.5" customHeight="1" x14ac:dyDescent="0.2">
      <c r="A45" s="22" t="str">
        <f t="shared" ref="A45:A55" si="2">A12</f>
        <v>令和５年11月</v>
      </c>
      <c r="B45" s="23">
        <v>50</v>
      </c>
      <c r="C45" s="24"/>
      <c r="D45" s="23">
        <v>90</v>
      </c>
      <c r="E45" s="92"/>
      <c r="F45" s="24"/>
      <c r="G45" s="24"/>
      <c r="H45" s="93">
        <f t="shared" ref="H45:H55" si="3">ROUNDDOWN(IF((D45-120)&lt;0,D45*E45,(IF((D45-300)&lt;0,120*E45+(D45-120)*F45,120*E45+180*F45+(D45-300)*G45))),)</f>
        <v>0</v>
      </c>
      <c r="I45" s="27">
        <f t="shared" ref="I45:I55" si="4">ROUNDDOWN(SUM(C45,H45),0)</f>
        <v>0</v>
      </c>
    </row>
    <row r="46" spans="1:10" s="3" customFormat="1" ht="17.5" customHeight="1" x14ac:dyDescent="0.2">
      <c r="A46" s="22" t="str">
        <f t="shared" si="2"/>
        <v>令和５年12月</v>
      </c>
      <c r="B46" s="23">
        <v>50</v>
      </c>
      <c r="C46" s="24"/>
      <c r="D46" s="23">
        <v>80</v>
      </c>
      <c r="E46" s="92"/>
      <c r="F46" s="24"/>
      <c r="G46" s="24"/>
      <c r="H46" s="93">
        <f t="shared" si="3"/>
        <v>0</v>
      </c>
      <c r="I46" s="27">
        <f t="shared" si="4"/>
        <v>0</v>
      </c>
    </row>
    <row r="47" spans="1:10" s="3" customFormat="1" ht="17.5" customHeight="1" x14ac:dyDescent="0.2">
      <c r="A47" s="22" t="str">
        <f t="shared" si="2"/>
        <v>令和６年１月</v>
      </c>
      <c r="B47" s="23">
        <v>50</v>
      </c>
      <c r="C47" s="24"/>
      <c r="D47" s="23">
        <v>80</v>
      </c>
      <c r="E47" s="92"/>
      <c r="F47" s="24"/>
      <c r="G47" s="24"/>
      <c r="H47" s="93">
        <f t="shared" si="3"/>
        <v>0</v>
      </c>
      <c r="I47" s="27">
        <f t="shared" si="4"/>
        <v>0</v>
      </c>
    </row>
    <row r="48" spans="1:10" s="3" customFormat="1" ht="17.5" customHeight="1" x14ac:dyDescent="0.2">
      <c r="A48" s="22" t="str">
        <f t="shared" si="2"/>
        <v>令和６年２月</v>
      </c>
      <c r="B48" s="23">
        <v>50</v>
      </c>
      <c r="C48" s="24"/>
      <c r="D48" s="23">
        <v>90</v>
      </c>
      <c r="E48" s="92"/>
      <c r="F48" s="24"/>
      <c r="G48" s="24"/>
      <c r="H48" s="93">
        <f t="shared" si="3"/>
        <v>0</v>
      </c>
      <c r="I48" s="27">
        <f t="shared" si="4"/>
        <v>0</v>
      </c>
    </row>
    <row r="49" spans="1:10" s="3" customFormat="1" ht="17.5" customHeight="1" x14ac:dyDescent="0.2">
      <c r="A49" s="22" t="str">
        <f t="shared" si="2"/>
        <v>令和６年３月</v>
      </c>
      <c r="B49" s="23">
        <v>50</v>
      </c>
      <c r="C49" s="24"/>
      <c r="D49" s="23">
        <v>80</v>
      </c>
      <c r="E49" s="92"/>
      <c r="F49" s="24"/>
      <c r="G49" s="24"/>
      <c r="H49" s="93">
        <f t="shared" si="3"/>
        <v>0</v>
      </c>
      <c r="I49" s="27">
        <f t="shared" si="4"/>
        <v>0</v>
      </c>
    </row>
    <row r="50" spans="1:10" s="3" customFormat="1" ht="17.5" customHeight="1" x14ac:dyDescent="0.2">
      <c r="A50" s="22" t="str">
        <f t="shared" si="2"/>
        <v>令和６年４月</v>
      </c>
      <c r="B50" s="23">
        <v>50</v>
      </c>
      <c r="C50" s="24"/>
      <c r="D50" s="23">
        <v>90</v>
      </c>
      <c r="E50" s="92"/>
      <c r="F50" s="24"/>
      <c r="G50" s="24"/>
      <c r="H50" s="93">
        <f t="shared" si="3"/>
        <v>0</v>
      </c>
      <c r="I50" s="27">
        <f t="shared" si="4"/>
        <v>0</v>
      </c>
    </row>
    <row r="51" spans="1:10" s="3" customFormat="1" ht="17.5" customHeight="1" x14ac:dyDescent="0.2">
      <c r="A51" s="22" t="str">
        <f t="shared" si="2"/>
        <v>令和６年５月</v>
      </c>
      <c r="B51" s="23">
        <v>50</v>
      </c>
      <c r="C51" s="24"/>
      <c r="D51" s="23">
        <v>170</v>
      </c>
      <c r="E51" s="92"/>
      <c r="F51" s="24"/>
      <c r="G51" s="24"/>
      <c r="H51" s="93">
        <f t="shared" si="3"/>
        <v>0</v>
      </c>
      <c r="I51" s="27">
        <f t="shared" si="4"/>
        <v>0</v>
      </c>
    </row>
    <row r="52" spans="1:10" s="3" customFormat="1" ht="17.5" customHeight="1" x14ac:dyDescent="0.2">
      <c r="A52" s="22" t="str">
        <f t="shared" si="2"/>
        <v>令和６年６月</v>
      </c>
      <c r="B52" s="23">
        <v>50</v>
      </c>
      <c r="C52" s="24"/>
      <c r="D52" s="23">
        <v>170</v>
      </c>
      <c r="E52" s="92"/>
      <c r="F52" s="24"/>
      <c r="G52" s="24"/>
      <c r="H52" s="93">
        <f t="shared" si="3"/>
        <v>0</v>
      </c>
      <c r="I52" s="27">
        <f t="shared" si="4"/>
        <v>0</v>
      </c>
    </row>
    <row r="53" spans="1:10" s="3" customFormat="1" ht="17.5" customHeight="1" x14ac:dyDescent="0.2">
      <c r="A53" s="22" t="str">
        <f t="shared" si="2"/>
        <v>令和６年７月</v>
      </c>
      <c r="B53" s="23">
        <v>50</v>
      </c>
      <c r="C53" s="24"/>
      <c r="D53" s="23">
        <v>160</v>
      </c>
      <c r="E53" s="92"/>
      <c r="F53" s="24"/>
      <c r="G53" s="24"/>
      <c r="H53" s="93">
        <f t="shared" si="3"/>
        <v>0</v>
      </c>
      <c r="I53" s="27">
        <f t="shared" si="4"/>
        <v>0</v>
      </c>
    </row>
    <row r="54" spans="1:10" s="3" customFormat="1" ht="17.5" customHeight="1" x14ac:dyDescent="0.2">
      <c r="A54" s="22" t="str">
        <f t="shared" si="2"/>
        <v>令和６年８月</v>
      </c>
      <c r="B54" s="23">
        <v>50</v>
      </c>
      <c r="C54" s="24"/>
      <c r="D54" s="23">
        <v>210</v>
      </c>
      <c r="E54" s="92"/>
      <c r="F54" s="24"/>
      <c r="G54" s="24"/>
      <c r="H54" s="93">
        <f t="shared" si="3"/>
        <v>0</v>
      </c>
      <c r="I54" s="27">
        <f t="shared" si="4"/>
        <v>0</v>
      </c>
    </row>
    <row r="55" spans="1:10" s="3" customFormat="1" ht="17.5" customHeight="1" thickBot="1" x14ac:dyDescent="0.25">
      <c r="A55" s="22" t="str">
        <f t="shared" si="2"/>
        <v>令和６年９月</v>
      </c>
      <c r="B55" s="23">
        <v>50</v>
      </c>
      <c r="C55" s="24"/>
      <c r="D55" s="23">
        <v>160</v>
      </c>
      <c r="E55" s="94"/>
      <c r="F55" s="24"/>
      <c r="G55" s="24"/>
      <c r="H55" s="93">
        <f t="shared" si="3"/>
        <v>0</v>
      </c>
      <c r="I55" s="27">
        <f t="shared" si="4"/>
        <v>0</v>
      </c>
      <c r="J55" s="36" t="s">
        <v>24</v>
      </c>
    </row>
    <row r="56" spans="1:10" s="3" customFormat="1" ht="17.5" customHeight="1" thickBot="1" x14ac:dyDescent="0.25">
      <c r="A56" s="30" t="s">
        <v>23</v>
      </c>
      <c r="B56" s="31"/>
      <c r="C56" s="32"/>
      <c r="D56" s="34">
        <f>SUM(D44:D55)</f>
        <v>1480</v>
      </c>
      <c r="E56" s="32"/>
      <c r="F56" s="32"/>
      <c r="G56" s="32"/>
      <c r="H56" s="33"/>
      <c r="I56" s="35">
        <f>SUM(I44:I55)</f>
        <v>0</v>
      </c>
    </row>
    <row r="57" spans="1:10" s="3" customFormat="1" ht="17.5" customHeight="1" thickBot="1" x14ac:dyDescent="0.25">
      <c r="A57" s="86"/>
      <c r="D57" s="99"/>
      <c r="I57" s="75"/>
    </row>
    <row r="58" spans="1:10" s="3" customFormat="1" ht="17.5" customHeight="1" thickTop="1" thickBot="1" x14ac:dyDescent="0.25">
      <c r="E58" s="95" t="s">
        <v>61</v>
      </c>
      <c r="F58" s="96"/>
      <c r="G58" s="96"/>
      <c r="H58" s="40" t="s">
        <v>68</v>
      </c>
      <c r="I58" s="41">
        <f>ROUND(I56/110*100,0)</f>
        <v>0</v>
      </c>
    </row>
    <row r="59" spans="1:10" s="3" customFormat="1" ht="13.5" thickTop="1" x14ac:dyDescent="0.2">
      <c r="A59" s="45" t="s">
        <v>25</v>
      </c>
      <c r="B59" s="45"/>
      <c r="C59" s="45"/>
      <c r="D59" s="45"/>
      <c r="E59" s="45"/>
      <c r="F59" s="45"/>
      <c r="G59" s="45"/>
      <c r="H59" s="45"/>
      <c r="I59" s="45"/>
    </row>
    <row r="60" spans="1:10" s="3" customFormat="1" x14ac:dyDescent="0.2">
      <c r="A60" s="45" t="s">
        <v>26</v>
      </c>
      <c r="B60" s="45"/>
      <c r="C60" s="45"/>
      <c r="D60" s="45"/>
      <c r="E60" s="45"/>
      <c r="F60" s="45"/>
      <c r="G60" s="45"/>
      <c r="H60" s="45"/>
      <c r="I60" s="45"/>
    </row>
    <row r="61" spans="1:10" s="3" customFormat="1" x14ac:dyDescent="0.2">
      <c r="A61" s="45" t="s">
        <v>27</v>
      </c>
      <c r="B61" s="45"/>
      <c r="C61" s="45"/>
      <c r="D61" s="45"/>
      <c r="E61" s="45"/>
      <c r="F61" s="45"/>
      <c r="G61" s="45"/>
      <c r="H61" s="45"/>
      <c r="I61" s="45"/>
    </row>
    <row r="62" spans="1:10" s="3" customFormat="1" ht="13.5" customHeight="1" x14ac:dyDescent="0.2">
      <c r="A62" s="97" t="s">
        <v>77</v>
      </c>
      <c r="B62" s="98"/>
      <c r="C62" s="98"/>
      <c r="D62" s="98"/>
      <c r="E62" s="98"/>
      <c r="F62" s="98"/>
      <c r="G62" s="98"/>
      <c r="H62" s="98"/>
      <c r="I62" s="98"/>
    </row>
    <row r="63" spans="1:10" s="3" customFormat="1" x14ac:dyDescent="0.2">
      <c r="A63" s="45" t="s">
        <v>28</v>
      </c>
      <c r="B63" s="44"/>
      <c r="C63" s="44"/>
      <c r="D63" s="44"/>
      <c r="E63" s="44"/>
      <c r="F63" s="44"/>
      <c r="G63" s="44"/>
      <c r="H63" s="44"/>
      <c r="I63" s="44"/>
    </row>
    <row r="64" spans="1:10" s="3" customFormat="1" x14ac:dyDescent="0.2">
      <c r="A64" s="45" t="str">
        <f>"注５：入札金額算定においては，力率は"&amp;TEXT(E43,"#%")&amp;"とする。"</f>
        <v>注５：入札金額算定においては，力率は120kWhまでとする。</v>
      </c>
      <c r="B64" s="45"/>
      <c r="C64" s="45"/>
      <c r="D64" s="45"/>
      <c r="E64" s="45"/>
      <c r="F64" s="45"/>
      <c r="G64" s="45"/>
      <c r="H64" s="45"/>
      <c r="I64" s="45"/>
    </row>
    <row r="65" spans="1:9" s="3" customFormat="1" x14ac:dyDescent="0.2">
      <c r="A65" s="45" t="s">
        <v>29</v>
      </c>
      <c r="B65" s="45"/>
      <c r="C65" s="45"/>
      <c r="D65" s="45"/>
      <c r="E65" s="45"/>
      <c r="F65" s="45"/>
      <c r="G65" s="45"/>
      <c r="H65" s="45"/>
      <c r="I65" s="45"/>
    </row>
    <row r="66" spans="1:9" s="3" customFormat="1" x14ac:dyDescent="0.2">
      <c r="A66" s="45" t="s">
        <v>30</v>
      </c>
    </row>
  </sheetData>
  <mergeCells count="14">
    <mergeCell ref="A39:A43"/>
    <mergeCell ref="B39:C39"/>
    <mergeCell ref="D39:H39"/>
    <mergeCell ref="I39:I42"/>
    <mergeCell ref="D40:D42"/>
    <mergeCell ref="E40:G42"/>
    <mergeCell ref="H40:H42"/>
    <mergeCell ref="A6:A10"/>
    <mergeCell ref="B6:C6"/>
    <mergeCell ref="D6:H6"/>
    <mergeCell ref="I6:I9"/>
    <mergeCell ref="D7:D9"/>
    <mergeCell ref="E7:G9"/>
    <mergeCell ref="H7:H9"/>
  </mergeCells>
  <phoneticPr fontId="2"/>
  <pageMargins left="0.31496062992125984" right="0.19685039370078741" top="0.55118110236220474" bottom="0.39370078740157483" header="0.31496062992125984" footer="0.31496062992125984"/>
  <pageSetup paperSize="9" orientation="landscape" r:id="rId1"/>
  <rowBreaks count="1" manualBreakCount="1">
    <brk id="3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6"/>
  <sheetViews>
    <sheetView view="pageBreakPreview" topLeftCell="A14" zoomScaleNormal="100" zoomScaleSheetLayoutView="100" workbookViewId="0">
      <selection activeCell="I55" sqref="I55"/>
    </sheetView>
  </sheetViews>
  <sheetFormatPr defaultColWidth="9" defaultRowHeight="13" x14ac:dyDescent="0.2"/>
  <cols>
    <col min="1" max="1" width="17.7265625" style="3" customWidth="1"/>
    <col min="2" max="9" width="15.36328125" style="3" customWidth="1"/>
    <col min="10" max="10" width="9" style="3"/>
    <col min="11" max="11" width="9.453125" style="3" bestFit="1" customWidth="1"/>
    <col min="12" max="16384" width="9" style="3"/>
  </cols>
  <sheetData>
    <row r="1" spans="1:11" ht="16.5" x14ac:dyDescent="0.2">
      <c r="A1" s="46" t="s">
        <v>76</v>
      </c>
      <c r="I1" s="56" t="s">
        <v>117</v>
      </c>
    </row>
    <row r="2" spans="1:11" ht="16.5" x14ac:dyDescent="0.2">
      <c r="A2" s="46"/>
    </row>
    <row r="3" spans="1:11" ht="37.5" customHeight="1" x14ac:dyDescent="0.2">
      <c r="A3" s="47" t="s">
        <v>39</v>
      </c>
      <c r="B3" s="168" t="s">
        <v>41</v>
      </c>
      <c r="C3" s="169"/>
      <c r="D3" s="168" t="s">
        <v>42</v>
      </c>
      <c r="E3" s="169"/>
      <c r="F3" s="168" t="s">
        <v>47</v>
      </c>
      <c r="G3" s="169"/>
      <c r="H3" s="168" t="s">
        <v>48</v>
      </c>
      <c r="I3" s="169"/>
    </row>
    <row r="4" spans="1:11" ht="36" customHeight="1" x14ac:dyDescent="0.2">
      <c r="A4" s="47" t="s">
        <v>6</v>
      </c>
      <c r="B4" s="48" t="s">
        <v>45</v>
      </c>
      <c r="C4" s="48" t="s">
        <v>46</v>
      </c>
      <c r="D4" s="48" t="s">
        <v>45</v>
      </c>
      <c r="E4" s="48" t="s">
        <v>46</v>
      </c>
      <c r="F4" s="48" t="s">
        <v>45</v>
      </c>
      <c r="G4" s="48" t="s">
        <v>46</v>
      </c>
      <c r="H4" s="48" t="s">
        <v>45</v>
      </c>
      <c r="I4" s="48" t="s">
        <v>46</v>
      </c>
    </row>
    <row r="5" spans="1:11" ht="17.5" customHeight="1" x14ac:dyDescent="0.2">
      <c r="A5" s="49" t="s">
        <v>139</v>
      </c>
      <c r="B5" s="53" t="s">
        <v>75</v>
      </c>
      <c r="C5" s="50">
        <v>588</v>
      </c>
      <c r="D5" s="53" t="s">
        <v>75</v>
      </c>
      <c r="E5" s="50">
        <v>321</v>
      </c>
      <c r="F5" s="53" t="s">
        <v>75</v>
      </c>
      <c r="G5" s="50">
        <v>675</v>
      </c>
      <c r="H5" s="53" t="s">
        <v>75</v>
      </c>
      <c r="I5" s="50">
        <v>471</v>
      </c>
      <c r="K5" s="75"/>
    </row>
    <row r="6" spans="1:11" ht="17.5" customHeight="1" x14ac:dyDescent="0.2">
      <c r="A6" s="49" t="s">
        <v>140</v>
      </c>
      <c r="B6" s="53" t="s">
        <v>75</v>
      </c>
      <c r="C6" s="50">
        <v>535</v>
      </c>
      <c r="D6" s="53" t="s">
        <v>75</v>
      </c>
      <c r="E6" s="50">
        <v>302</v>
      </c>
      <c r="F6" s="53" t="s">
        <v>75</v>
      </c>
      <c r="G6" s="50">
        <v>434</v>
      </c>
      <c r="H6" s="53" t="s">
        <v>75</v>
      </c>
      <c r="I6" s="50">
        <v>412</v>
      </c>
      <c r="K6" s="75"/>
    </row>
    <row r="7" spans="1:11" ht="17.5" customHeight="1" x14ac:dyDescent="0.2">
      <c r="A7" s="49" t="s">
        <v>141</v>
      </c>
      <c r="B7" s="53" t="s">
        <v>75</v>
      </c>
      <c r="C7" s="50">
        <v>524</v>
      </c>
      <c r="D7" s="53" t="s">
        <v>75</v>
      </c>
      <c r="E7" s="50">
        <v>301</v>
      </c>
      <c r="F7" s="53" t="s">
        <v>75</v>
      </c>
      <c r="G7" s="50">
        <v>377</v>
      </c>
      <c r="H7" s="53" t="s">
        <v>75</v>
      </c>
      <c r="I7" s="50">
        <v>372</v>
      </c>
      <c r="K7" s="75"/>
    </row>
    <row r="8" spans="1:11" ht="17.5" customHeight="1" x14ac:dyDescent="0.2">
      <c r="A8" s="49" t="s">
        <v>142</v>
      </c>
      <c r="B8" s="53" t="s">
        <v>75</v>
      </c>
      <c r="C8" s="50">
        <v>507</v>
      </c>
      <c r="D8" s="53" t="s">
        <v>75</v>
      </c>
      <c r="E8" s="50">
        <v>292</v>
      </c>
      <c r="F8" s="53" t="s">
        <v>75</v>
      </c>
      <c r="G8" s="50">
        <v>350</v>
      </c>
      <c r="H8" s="53" t="s">
        <v>75</v>
      </c>
      <c r="I8" s="50">
        <v>327</v>
      </c>
      <c r="K8" s="75"/>
    </row>
    <row r="9" spans="1:11" ht="17.5" customHeight="1" x14ac:dyDescent="0.2">
      <c r="A9" s="49" t="s">
        <v>143</v>
      </c>
      <c r="B9" s="53" t="s">
        <v>75</v>
      </c>
      <c r="C9" s="50">
        <v>523</v>
      </c>
      <c r="D9" s="53" t="s">
        <v>75</v>
      </c>
      <c r="E9" s="50">
        <v>298</v>
      </c>
      <c r="F9" s="53" t="s">
        <v>75</v>
      </c>
      <c r="G9" s="50">
        <v>359</v>
      </c>
      <c r="H9" s="53" t="s">
        <v>75</v>
      </c>
      <c r="I9" s="50">
        <v>338</v>
      </c>
      <c r="K9" s="75"/>
    </row>
    <row r="10" spans="1:11" ht="17.5" customHeight="1" x14ac:dyDescent="0.2">
      <c r="A10" s="49" t="s">
        <v>144</v>
      </c>
      <c r="B10" s="53" t="s">
        <v>75</v>
      </c>
      <c r="C10" s="50">
        <v>598</v>
      </c>
      <c r="D10" s="53" t="s">
        <v>75</v>
      </c>
      <c r="E10" s="50">
        <v>337</v>
      </c>
      <c r="F10" s="53" t="s">
        <v>75</v>
      </c>
      <c r="G10" s="50">
        <v>405</v>
      </c>
      <c r="H10" s="53" t="s">
        <v>75</v>
      </c>
      <c r="I10" s="50">
        <v>386</v>
      </c>
      <c r="K10" s="75"/>
    </row>
    <row r="11" spans="1:11" ht="17.5" customHeight="1" x14ac:dyDescent="0.2">
      <c r="A11" s="49" t="s">
        <v>145</v>
      </c>
      <c r="B11" s="53" t="s">
        <v>75</v>
      </c>
      <c r="C11" s="50">
        <v>510</v>
      </c>
      <c r="D11" s="53" t="s">
        <v>75</v>
      </c>
      <c r="E11" s="50">
        <v>293</v>
      </c>
      <c r="F11" s="53" t="s">
        <v>75</v>
      </c>
      <c r="G11" s="50">
        <v>354</v>
      </c>
      <c r="H11" s="53" t="s">
        <v>75</v>
      </c>
      <c r="I11" s="50">
        <v>350</v>
      </c>
      <c r="K11" s="75"/>
    </row>
    <row r="12" spans="1:11" ht="17.5" customHeight="1" x14ac:dyDescent="0.2">
      <c r="A12" s="49" t="s">
        <v>146</v>
      </c>
      <c r="B12" s="53" t="s">
        <v>75</v>
      </c>
      <c r="C12" s="50">
        <v>516</v>
      </c>
      <c r="D12" s="53" t="s">
        <v>75</v>
      </c>
      <c r="E12" s="50">
        <v>292</v>
      </c>
      <c r="F12" s="53" t="s">
        <v>75</v>
      </c>
      <c r="G12" s="50">
        <v>410</v>
      </c>
      <c r="H12" s="53" t="s">
        <v>75</v>
      </c>
      <c r="I12" s="50">
        <v>405</v>
      </c>
      <c r="K12" s="81"/>
    </row>
    <row r="13" spans="1:11" ht="17.5" customHeight="1" x14ac:dyDescent="0.2">
      <c r="A13" s="49" t="s">
        <v>147</v>
      </c>
      <c r="B13" s="53" t="s">
        <v>75</v>
      </c>
      <c r="C13" s="50">
        <v>559</v>
      </c>
      <c r="D13" s="53" t="s">
        <v>75</v>
      </c>
      <c r="E13" s="50">
        <v>326</v>
      </c>
      <c r="F13" s="53" t="s">
        <v>75</v>
      </c>
      <c r="G13" s="50">
        <v>478</v>
      </c>
      <c r="H13" s="53" t="s">
        <v>75</v>
      </c>
      <c r="I13" s="50">
        <v>466</v>
      </c>
      <c r="J13" s="80"/>
      <c r="K13" s="79"/>
    </row>
    <row r="14" spans="1:11" ht="17.5" customHeight="1" x14ac:dyDescent="0.2">
      <c r="A14" s="49" t="s">
        <v>148</v>
      </c>
      <c r="B14" s="53" t="s">
        <v>75</v>
      </c>
      <c r="C14" s="50">
        <v>619</v>
      </c>
      <c r="D14" s="53" t="s">
        <v>75</v>
      </c>
      <c r="E14" s="50">
        <v>368</v>
      </c>
      <c r="F14" s="53" t="s">
        <v>75</v>
      </c>
      <c r="G14" s="50">
        <v>508</v>
      </c>
      <c r="H14" s="53" t="s">
        <v>75</v>
      </c>
      <c r="I14" s="50">
        <v>495</v>
      </c>
      <c r="J14" s="80"/>
      <c r="K14" s="79"/>
    </row>
    <row r="15" spans="1:11" ht="17.5" customHeight="1" x14ac:dyDescent="0.2">
      <c r="A15" s="49" t="s">
        <v>83</v>
      </c>
      <c r="B15" s="53" t="s">
        <v>75</v>
      </c>
      <c r="C15" s="50">
        <v>631</v>
      </c>
      <c r="D15" s="53" t="s">
        <v>75</v>
      </c>
      <c r="E15" s="50">
        <v>383</v>
      </c>
      <c r="F15" s="53" t="s">
        <v>75</v>
      </c>
      <c r="G15" s="50">
        <v>505</v>
      </c>
      <c r="H15" s="53" t="s">
        <v>75</v>
      </c>
      <c r="I15" s="50">
        <v>494</v>
      </c>
      <c r="J15" s="80"/>
      <c r="K15" s="79"/>
    </row>
    <row r="16" spans="1:11" ht="17.5" customHeight="1" x14ac:dyDescent="0.2">
      <c r="A16" s="49" t="s">
        <v>84</v>
      </c>
      <c r="B16" s="53" t="s">
        <v>75</v>
      </c>
      <c r="C16" s="50">
        <v>591</v>
      </c>
      <c r="D16" s="53" t="s">
        <v>75</v>
      </c>
      <c r="E16" s="50">
        <v>347</v>
      </c>
      <c r="F16" s="53" t="s">
        <v>75</v>
      </c>
      <c r="G16" s="50">
        <v>476</v>
      </c>
      <c r="H16" s="53" t="s">
        <v>75</v>
      </c>
      <c r="I16" s="50">
        <v>465</v>
      </c>
      <c r="J16" s="80"/>
      <c r="K16" s="79"/>
    </row>
    <row r="17" spans="1:9" ht="17.5" customHeight="1" x14ac:dyDescent="0.2">
      <c r="A17" s="47" t="s">
        <v>23</v>
      </c>
      <c r="B17" s="54"/>
      <c r="C17" s="51">
        <f>SUM(C5:C16)</f>
        <v>6701</v>
      </c>
      <c r="D17" s="54"/>
      <c r="E17" s="51">
        <f>SUM(E5:E16)</f>
        <v>3860</v>
      </c>
      <c r="F17" s="54"/>
      <c r="G17" s="51">
        <f>SUM(G5:G16)</f>
        <v>5331</v>
      </c>
      <c r="H17" s="54"/>
      <c r="I17" s="51">
        <f>SUM(I5:I16)</f>
        <v>4981</v>
      </c>
    </row>
    <row r="18" spans="1:9" ht="17.5" customHeight="1" x14ac:dyDescent="0.2">
      <c r="A18" s="37"/>
      <c r="B18" s="38"/>
      <c r="C18" s="38"/>
    </row>
    <row r="19" spans="1:9" ht="17.5" customHeight="1" x14ac:dyDescent="0.2">
      <c r="B19" s="52"/>
      <c r="C19" s="52"/>
    </row>
    <row r="20" spans="1:9" ht="16.5" x14ac:dyDescent="0.2">
      <c r="A20" s="46" t="s">
        <v>86</v>
      </c>
      <c r="I20" s="56" t="s">
        <v>118</v>
      </c>
    </row>
    <row r="21" spans="1:9" ht="16.5" x14ac:dyDescent="0.2">
      <c r="A21" s="46"/>
    </row>
    <row r="22" spans="1:9" ht="37.5" customHeight="1" x14ac:dyDescent="0.2">
      <c r="A22" s="47" t="s">
        <v>39</v>
      </c>
      <c r="B22" s="168" t="s">
        <v>78</v>
      </c>
      <c r="C22" s="169"/>
    </row>
    <row r="23" spans="1:9" ht="36" customHeight="1" x14ac:dyDescent="0.2">
      <c r="A23" s="47" t="s">
        <v>6</v>
      </c>
      <c r="B23" s="83" t="s">
        <v>45</v>
      </c>
      <c r="C23" s="83" t="s">
        <v>46</v>
      </c>
    </row>
    <row r="24" spans="1:9" ht="17.5" customHeight="1" x14ac:dyDescent="0.2">
      <c r="A24" s="49" t="str">
        <f>A5</f>
        <v>令和５年４月</v>
      </c>
      <c r="B24" s="53" t="s">
        <v>87</v>
      </c>
      <c r="C24" s="50">
        <v>778</v>
      </c>
    </row>
    <row r="25" spans="1:9" ht="17.5" customHeight="1" x14ac:dyDescent="0.2">
      <c r="A25" s="49" t="str">
        <f t="shared" ref="A25:A35" si="0">A6</f>
        <v>令和５年５月</v>
      </c>
      <c r="B25" s="53" t="s">
        <v>87</v>
      </c>
      <c r="C25" s="50">
        <v>739</v>
      </c>
    </row>
    <row r="26" spans="1:9" ht="17.5" customHeight="1" x14ac:dyDescent="0.2">
      <c r="A26" s="49" t="str">
        <f t="shared" si="0"/>
        <v>令和５年６月</v>
      </c>
      <c r="B26" s="53" t="s">
        <v>87</v>
      </c>
      <c r="C26" s="50">
        <v>810</v>
      </c>
    </row>
    <row r="27" spans="1:9" ht="17.5" customHeight="1" x14ac:dyDescent="0.2">
      <c r="A27" s="49" t="str">
        <f t="shared" si="0"/>
        <v>令和５年７月</v>
      </c>
      <c r="B27" s="53" t="s">
        <v>87</v>
      </c>
      <c r="C27" s="50">
        <v>903</v>
      </c>
    </row>
    <row r="28" spans="1:9" ht="17.5" customHeight="1" x14ac:dyDescent="0.2">
      <c r="A28" s="49" t="str">
        <f t="shared" si="0"/>
        <v>令和５年８月</v>
      </c>
      <c r="B28" s="53" t="s">
        <v>87</v>
      </c>
      <c r="C28" s="50">
        <v>861</v>
      </c>
    </row>
    <row r="29" spans="1:9" ht="17.5" customHeight="1" x14ac:dyDescent="0.2">
      <c r="A29" s="49" t="str">
        <f t="shared" si="0"/>
        <v>令和５年９月</v>
      </c>
      <c r="B29" s="53" t="s">
        <v>87</v>
      </c>
      <c r="C29" s="50">
        <v>821</v>
      </c>
    </row>
    <row r="30" spans="1:9" ht="17.5" customHeight="1" x14ac:dyDescent="0.2">
      <c r="A30" s="49" t="str">
        <f t="shared" si="0"/>
        <v>令和５年１０月</v>
      </c>
      <c r="B30" s="53" t="s">
        <v>87</v>
      </c>
      <c r="C30" s="50">
        <v>771</v>
      </c>
    </row>
    <row r="31" spans="1:9" ht="17.5" customHeight="1" x14ac:dyDescent="0.2">
      <c r="A31" s="49" t="str">
        <f t="shared" si="0"/>
        <v>令和５年１１月</v>
      </c>
      <c r="B31" s="53" t="s">
        <v>87</v>
      </c>
      <c r="C31" s="50">
        <v>774</v>
      </c>
    </row>
    <row r="32" spans="1:9" ht="17.5" customHeight="1" x14ac:dyDescent="0.2">
      <c r="A32" s="49" t="str">
        <f t="shared" si="0"/>
        <v>令和５年１２月</v>
      </c>
      <c r="B32" s="53" t="s">
        <v>87</v>
      </c>
      <c r="C32" s="50">
        <v>719</v>
      </c>
    </row>
    <row r="33" spans="1:9" ht="17.5" customHeight="1" x14ac:dyDescent="0.2">
      <c r="A33" s="49" t="str">
        <f t="shared" si="0"/>
        <v>令和６年１月</v>
      </c>
      <c r="B33" s="53" t="s">
        <v>87</v>
      </c>
      <c r="C33" s="50">
        <v>800</v>
      </c>
    </row>
    <row r="34" spans="1:9" ht="17.5" customHeight="1" x14ac:dyDescent="0.2">
      <c r="A34" s="49" t="str">
        <f t="shared" si="0"/>
        <v>令和６年２月</v>
      </c>
      <c r="B34" s="53" t="s">
        <v>87</v>
      </c>
      <c r="C34" s="50">
        <v>819</v>
      </c>
    </row>
    <row r="35" spans="1:9" ht="17.5" customHeight="1" x14ac:dyDescent="0.2">
      <c r="A35" s="49" t="str">
        <f t="shared" si="0"/>
        <v>令和６年３月</v>
      </c>
      <c r="B35" s="53" t="s">
        <v>87</v>
      </c>
      <c r="C35" s="50">
        <v>779</v>
      </c>
    </row>
    <row r="36" spans="1:9" ht="17.5" customHeight="1" x14ac:dyDescent="0.2">
      <c r="A36" s="47" t="s">
        <v>23</v>
      </c>
      <c r="B36" s="54"/>
      <c r="C36" s="51">
        <f>SUM(C24:C35)</f>
        <v>9574</v>
      </c>
    </row>
    <row r="37" spans="1:9" ht="17.5" customHeight="1" x14ac:dyDescent="0.2">
      <c r="A37" s="86"/>
    </row>
    <row r="38" spans="1:9" ht="17.5" customHeight="1" x14ac:dyDescent="0.2">
      <c r="B38" s="87"/>
      <c r="C38" s="87"/>
    </row>
    <row r="39" spans="1:9" ht="16.5" x14ac:dyDescent="0.2">
      <c r="A39" s="46" t="s">
        <v>86</v>
      </c>
      <c r="I39" s="56" t="s">
        <v>119</v>
      </c>
    </row>
    <row r="40" spans="1:9" ht="16.5" x14ac:dyDescent="0.2">
      <c r="A40" s="46"/>
    </row>
    <row r="41" spans="1:9" ht="37.5" customHeight="1" x14ac:dyDescent="0.2">
      <c r="A41" s="47" t="s">
        <v>39</v>
      </c>
      <c r="B41" s="170" t="s">
        <v>120</v>
      </c>
      <c r="C41" s="170"/>
      <c r="D41" s="170" t="s">
        <v>121</v>
      </c>
      <c r="E41" s="170"/>
      <c r="F41" s="170" t="s">
        <v>122</v>
      </c>
      <c r="G41" s="170"/>
      <c r="H41" s="170" t="s">
        <v>123</v>
      </c>
      <c r="I41" s="170"/>
    </row>
    <row r="42" spans="1:9" ht="36" customHeight="1" x14ac:dyDescent="0.2">
      <c r="A42" s="47" t="s">
        <v>6</v>
      </c>
      <c r="B42" s="88" t="s">
        <v>45</v>
      </c>
      <c r="C42" s="88" t="s">
        <v>46</v>
      </c>
      <c r="D42" s="88" t="s">
        <v>45</v>
      </c>
      <c r="E42" s="88" t="s">
        <v>46</v>
      </c>
      <c r="F42" s="88" t="s">
        <v>45</v>
      </c>
      <c r="G42" s="88" t="s">
        <v>46</v>
      </c>
      <c r="H42" s="88" t="s">
        <v>45</v>
      </c>
      <c r="I42" s="88" t="s">
        <v>46</v>
      </c>
    </row>
    <row r="43" spans="1:9" ht="17.5" customHeight="1" x14ac:dyDescent="0.2">
      <c r="A43" s="49" t="str">
        <f>A24</f>
        <v>令和５年４月</v>
      </c>
      <c r="B43" s="53" t="s">
        <v>94</v>
      </c>
      <c r="C43" s="50">
        <v>3554</v>
      </c>
      <c r="D43" s="53" t="s">
        <v>94</v>
      </c>
      <c r="E43" s="50">
        <v>301</v>
      </c>
      <c r="F43" s="53" t="s">
        <v>94</v>
      </c>
      <c r="G43" s="50">
        <v>2527</v>
      </c>
      <c r="H43" s="53" t="s">
        <v>94</v>
      </c>
      <c r="I43" s="50">
        <v>72</v>
      </c>
    </row>
    <row r="44" spans="1:9" ht="17.5" customHeight="1" x14ac:dyDescent="0.2">
      <c r="A44" s="49" t="str">
        <f t="shared" ref="A44:A54" si="1">A25</f>
        <v>令和５年５月</v>
      </c>
      <c r="B44" s="53" t="s">
        <v>94</v>
      </c>
      <c r="C44" s="50">
        <v>3507</v>
      </c>
      <c r="D44" s="53" t="s">
        <v>94</v>
      </c>
      <c r="E44" s="50">
        <v>319</v>
      </c>
      <c r="F44" s="53" t="s">
        <v>94</v>
      </c>
      <c r="G44" s="50">
        <v>2506</v>
      </c>
      <c r="H44" s="53" t="s">
        <v>94</v>
      </c>
      <c r="I44" s="50">
        <v>82</v>
      </c>
    </row>
    <row r="45" spans="1:9" ht="17.5" customHeight="1" x14ac:dyDescent="0.2">
      <c r="A45" s="49" t="str">
        <f t="shared" si="1"/>
        <v>令和５年６月</v>
      </c>
      <c r="B45" s="53" t="s">
        <v>94</v>
      </c>
      <c r="C45" s="50">
        <v>4588</v>
      </c>
      <c r="D45" s="53" t="s">
        <v>94</v>
      </c>
      <c r="E45" s="50">
        <v>351</v>
      </c>
      <c r="F45" s="53" t="s">
        <v>94</v>
      </c>
      <c r="G45" s="50">
        <v>2711</v>
      </c>
      <c r="H45" s="53" t="s">
        <v>94</v>
      </c>
      <c r="I45" s="50">
        <v>86</v>
      </c>
    </row>
    <row r="46" spans="1:9" ht="17.5" customHeight="1" x14ac:dyDescent="0.2">
      <c r="A46" s="49" t="str">
        <f t="shared" si="1"/>
        <v>令和５年７月</v>
      </c>
      <c r="B46" s="53" t="s">
        <v>94</v>
      </c>
      <c r="C46" s="50">
        <v>5716</v>
      </c>
      <c r="D46" s="53" t="s">
        <v>94</v>
      </c>
      <c r="E46" s="50">
        <v>339</v>
      </c>
      <c r="F46" s="53" t="s">
        <v>94</v>
      </c>
      <c r="G46" s="50">
        <v>2745</v>
      </c>
      <c r="H46" s="53" t="s">
        <v>94</v>
      </c>
      <c r="I46" s="50">
        <v>101</v>
      </c>
    </row>
    <row r="47" spans="1:9" ht="17.5" customHeight="1" x14ac:dyDescent="0.2">
      <c r="A47" s="49" t="str">
        <f t="shared" si="1"/>
        <v>令和５年８月</v>
      </c>
      <c r="B47" s="53" t="s">
        <v>94</v>
      </c>
      <c r="C47" s="50">
        <v>5200</v>
      </c>
      <c r="D47" s="53" t="s">
        <v>94</v>
      </c>
      <c r="E47" s="50">
        <v>362</v>
      </c>
      <c r="F47" s="53" t="s">
        <v>94</v>
      </c>
      <c r="G47" s="50">
        <v>2644</v>
      </c>
      <c r="H47" s="53" t="s">
        <v>94</v>
      </c>
      <c r="I47" s="50">
        <v>98</v>
      </c>
    </row>
    <row r="48" spans="1:9" ht="17.5" customHeight="1" x14ac:dyDescent="0.2">
      <c r="A48" s="49" t="str">
        <f t="shared" si="1"/>
        <v>令和５年９月</v>
      </c>
      <c r="B48" s="53" t="s">
        <v>94</v>
      </c>
      <c r="C48" s="50">
        <v>5053</v>
      </c>
      <c r="D48" s="53" t="s">
        <v>94</v>
      </c>
      <c r="E48" s="50">
        <v>362</v>
      </c>
      <c r="F48" s="53" t="s">
        <v>94</v>
      </c>
      <c r="G48" s="50">
        <v>2535</v>
      </c>
      <c r="H48" s="53" t="s">
        <v>94</v>
      </c>
      <c r="I48" s="50">
        <v>99</v>
      </c>
    </row>
    <row r="49" spans="1:9" ht="17.5" customHeight="1" x14ac:dyDescent="0.2">
      <c r="A49" s="49" t="str">
        <f t="shared" si="1"/>
        <v>令和５年１０月</v>
      </c>
      <c r="B49" s="53" t="s">
        <v>94</v>
      </c>
      <c r="C49" s="50">
        <v>4733</v>
      </c>
      <c r="D49" s="53" t="s">
        <v>94</v>
      </c>
      <c r="E49" s="50">
        <v>362</v>
      </c>
      <c r="F49" s="53" t="s">
        <v>94</v>
      </c>
      <c r="G49" s="50">
        <v>2582</v>
      </c>
      <c r="H49" s="53" t="s">
        <v>94</v>
      </c>
      <c r="I49" s="50">
        <v>110</v>
      </c>
    </row>
    <row r="50" spans="1:9" ht="17.5" customHeight="1" x14ac:dyDescent="0.2">
      <c r="A50" s="49" t="str">
        <f t="shared" si="1"/>
        <v>令和５年１１月</v>
      </c>
      <c r="B50" s="53" t="s">
        <v>94</v>
      </c>
      <c r="C50" s="50">
        <v>4065</v>
      </c>
      <c r="D50" s="53" t="s">
        <v>94</v>
      </c>
      <c r="E50" s="50">
        <v>284</v>
      </c>
      <c r="F50" s="53" t="s">
        <v>94</v>
      </c>
      <c r="G50" s="50">
        <v>2741</v>
      </c>
      <c r="H50" s="53" t="s">
        <v>94</v>
      </c>
      <c r="I50" s="50">
        <v>80</v>
      </c>
    </row>
    <row r="51" spans="1:9" ht="17.5" customHeight="1" x14ac:dyDescent="0.2">
      <c r="A51" s="49" t="str">
        <f t="shared" si="1"/>
        <v>令和５年１２月</v>
      </c>
      <c r="B51" s="53" t="s">
        <v>94</v>
      </c>
      <c r="C51" s="50">
        <v>3611</v>
      </c>
      <c r="D51" s="53" t="s">
        <v>94</v>
      </c>
      <c r="E51" s="50">
        <v>322</v>
      </c>
      <c r="F51" s="53" t="s">
        <v>94</v>
      </c>
      <c r="G51" s="50">
        <v>2708</v>
      </c>
      <c r="H51" s="53" t="s">
        <v>94</v>
      </c>
      <c r="I51" s="50">
        <v>66</v>
      </c>
    </row>
    <row r="52" spans="1:9" ht="17.5" customHeight="1" x14ac:dyDescent="0.2">
      <c r="A52" s="49" t="str">
        <f t="shared" si="1"/>
        <v>令和６年１月</v>
      </c>
      <c r="B52" s="53" t="s">
        <v>94</v>
      </c>
      <c r="C52" s="50">
        <v>3173</v>
      </c>
      <c r="D52" s="53" t="s">
        <v>94</v>
      </c>
      <c r="E52" s="50">
        <v>415</v>
      </c>
      <c r="F52" s="53" t="s">
        <v>94</v>
      </c>
      <c r="G52" s="50">
        <v>2701</v>
      </c>
      <c r="H52" s="53" t="s">
        <v>94</v>
      </c>
      <c r="I52" s="50">
        <v>80</v>
      </c>
    </row>
    <row r="53" spans="1:9" ht="17.5" customHeight="1" x14ac:dyDescent="0.2">
      <c r="A53" s="49" t="str">
        <f t="shared" si="1"/>
        <v>令和６年２月</v>
      </c>
      <c r="B53" s="53" t="s">
        <v>94</v>
      </c>
      <c r="C53" s="50">
        <v>2956</v>
      </c>
      <c r="D53" s="53" t="s">
        <v>94</v>
      </c>
      <c r="E53" s="50">
        <v>373</v>
      </c>
      <c r="F53" s="53" t="s">
        <v>94</v>
      </c>
      <c r="G53" s="50">
        <v>2810</v>
      </c>
      <c r="H53" s="53" t="s">
        <v>94</v>
      </c>
      <c r="I53" s="50">
        <v>73</v>
      </c>
    </row>
    <row r="54" spans="1:9" ht="17.5" customHeight="1" x14ac:dyDescent="0.2">
      <c r="A54" s="49" t="str">
        <f t="shared" si="1"/>
        <v>令和６年３月</v>
      </c>
      <c r="B54" s="53" t="s">
        <v>94</v>
      </c>
      <c r="C54" s="50">
        <v>2800</v>
      </c>
      <c r="D54" s="53" t="s">
        <v>94</v>
      </c>
      <c r="E54" s="50">
        <v>345</v>
      </c>
      <c r="F54" s="53" t="s">
        <v>94</v>
      </c>
      <c r="G54" s="50">
        <v>2522</v>
      </c>
      <c r="H54" s="53" t="s">
        <v>94</v>
      </c>
      <c r="I54" s="50">
        <v>65</v>
      </c>
    </row>
    <row r="55" spans="1:9" ht="17.5" customHeight="1" x14ac:dyDescent="0.2">
      <c r="A55" s="47" t="s">
        <v>23</v>
      </c>
      <c r="B55" s="54"/>
      <c r="C55" s="51">
        <f>SUM(C43:C54)</f>
        <v>48956</v>
      </c>
      <c r="D55" s="54"/>
      <c r="E55" s="51">
        <f>SUM(E43:E54)</f>
        <v>4135</v>
      </c>
      <c r="F55" s="54"/>
      <c r="G55" s="51">
        <f>SUM(G43:G54)</f>
        <v>31732</v>
      </c>
      <c r="H55" s="54"/>
      <c r="I55" s="51">
        <f>SUM(I43:I54)</f>
        <v>1012</v>
      </c>
    </row>
    <row r="56" spans="1:9" ht="17.5" customHeight="1" x14ac:dyDescent="0.2">
      <c r="A56" s="86"/>
    </row>
  </sheetData>
  <mergeCells count="9">
    <mergeCell ref="H3:I3"/>
    <mergeCell ref="B22:C22"/>
    <mergeCell ref="B41:C41"/>
    <mergeCell ref="D41:E41"/>
    <mergeCell ref="B3:C3"/>
    <mergeCell ref="D3:E3"/>
    <mergeCell ref="F3:G3"/>
    <mergeCell ref="F41:G41"/>
    <mergeCell ref="H41:I41"/>
  </mergeCells>
  <phoneticPr fontId="2"/>
  <pageMargins left="0.59055118110236227" right="0" top="0.98425196850393704" bottom="0" header="0.31496062992125984" footer="0"/>
  <pageSetup paperSize="9" fitToHeight="2" orientation="landscape" cellComments="asDisplayed" r:id="rId1"/>
  <rowBreaks count="2" manualBreakCount="2">
    <brk id="19" max="8" man="1"/>
    <brk id="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9</vt:i4>
      </vt:variant>
    </vt:vector>
  </HeadingPairs>
  <TitlesOfParts>
    <vt:vector size="19" baseType="lpstr">
      <vt:lpstr>別紙No1_設計書(動力）</vt:lpstr>
      <vt:lpstr>別紙No1_設計書(照明）</vt:lpstr>
      <vt:lpstr>別紙No1_（配付用_動力）</vt:lpstr>
      <vt:lpstr>別紙No2_実績 (鬼怒上)</vt:lpstr>
      <vt:lpstr>別紙No2_実績 (巴波川)</vt:lpstr>
      <vt:lpstr>別紙No2_実績 (県央)</vt:lpstr>
      <vt:lpstr>合計表（配付用）</vt:lpstr>
      <vt:lpstr>別紙No1_(配付用_照明）</vt:lpstr>
      <vt:lpstr>別紙No2_実績</vt:lpstr>
      <vt:lpstr>別紙No2_予定</vt:lpstr>
      <vt:lpstr>'別紙No1_(配付用_照明）'!Print_Area</vt:lpstr>
      <vt:lpstr>'別紙No1_（配付用_動力）'!Print_Area</vt:lpstr>
      <vt:lpstr>'別紙No1_設計書(照明）'!Print_Area</vt:lpstr>
      <vt:lpstr>'別紙No1_設計書(動力）'!Print_Area</vt:lpstr>
      <vt:lpstr>別紙No2_実績!Print_Area</vt:lpstr>
      <vt:lpstr>'別紙No2_実績 (鬼怒上)'!Print_Area</vt:lpstr>
      <vt:lpstr>'別紙No2_実績 (県央)'!Print_Area</vt:lpstr>
      <vt:lpstr>'別紙No2_実績 (巴波川)'!Print_Area</vt:lpstr>
      <vt:lpstr>別紙No2_予定!Print_Area</vt:lpstr>
    </vt:vector>
  </TitlesOfParts>
  <Company>栃木県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岩崎　純子</cp:lastModifiedBy>
  <cp:lastPrinted>2025-11-20T00:27:33Z</cp:lastPrinted>
  <dcterms:created xsi:type="dcterms:W3CDTF">2004-12-16T02:08:53Z</dcterms:created>
  <dcterms:modified xsi:type="dcterms:W3CDTF">2025-12-18T11:50:27Z</dcterms:modified>
</cp:coreProperties>
</file>